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Отчет с 01.07.13-30.06.14" sheetId="1" r:id="rId1"/>
  </sheets>
  <calcPr calcId="125725"/>
</workbook>
</file>

<file path=xl/calcChain.xml><?xml version="1.0" encoding="utf-8"?>
<calcChain xmlns="http://schemas.openxmlformats.org/spreadsheetml/2006/main">
  <c r="E79" i="1"/>
  <c r="E78"/>
  <c r="E77"/>
  <c r="E76"/>
  <c r="E75"/>
  <c r="E74"/>
  <c r="E71"/>
  <c r="E70"/>
  <c r="E69"/>
  <c r="E68"/>
  <c r="E67"/>
  <c r="E66"/>
  <c r="E65"/>
  <c r="E64"/>
  <c r="E63"/>
  <c r="E62"/>
  <c r="C61"/>
  <c r="E61" s="1"/>
  <c r="E60"/>
  <c r="E59"/>
  <c r="E58"/>
  <c r="E57"/>
  <c r="C56"/>
  <c r="E56" s="1"/>
  <c r="E55"/>
  <c r="C55"/>
  <c r="E54"/>
  <c r="C53"/>
  <c r="C72" s="1"/>
  <c r="C80" s="1"/>
  <c r="E52"/>
  <c r="C50"/>
  <c r="E49"/>
  <c r="E48"/>
  <c r="E47"/>
  <c r="E46"/>
  <c r="E45"/>
  <c r="E44"/>
  <c r="E43"/>
  <c r="E42"/>
  <c r="E41"/>
  <c r="E40"/>
  <c r="E39"/>
  <c r="E38"/>
  <c r="E37"/>
  <c r="C35"/>
  <c r="E34"/>
  <c r="E33"/>
  <c r="E32"/>
  <c r="E31"/>
  <c r="E30"/>
  <c r="E29"/>
  <c r="E28"/>
  <c r="E27"/>
  <c r="E25"/>
  <c r="C18"/>
  <c r="D17"/>
  <c r="E17" s="1"/>
  <c r="D16"/>
  <c r="E16" s="1"/>
  <c r="D15"/>
  <c r="E15" s="1"/>
  <c r="D14"/>
  <c r="E14" s="1"/>
  <c r="D13"/>
  <c r="E13" s="1"/>
  <c r="D12"/>
  <c r="E12" s="1"/>
  <c r="D11"/>
  <c r="E11" s="1"/>
  <c r="E10"/>
  <c r="E9"/>
  <c r="D9"/>
  <c r="D18" s="1"/>
  <c r="E50" l="1"/>
  <c r="E18"/>
  <c r="E35"/>
  <c r="E53"/>
  <c r="E72" s="1"/>
  <c r="E80" s="1"/>
  <c r="D35"/>
  <c r="D72"/>
  <c r="D50"/>
  <c r="D80" l="1"/>
</calcChain>
</file>

<file path=xl/sharedStrings.xml><?xml version="1.0" encoding="utf-8"?>
<sst xmlns="http://schemas.openxmlformats.org/spreadsheetml/2006/main" count="139" uniqueCount="126">
  <si>
    <t xml:space="preserve">ОТЧЁТ по смете доходов и расходов ТСЖ "Северное сияние" на 2013г. </t>
  </si>
  <si>
    <t>на управление общим имуществом в многоквартирных  домах № 1,35,37,39  по улице Ельцовская.</t>
  </si>
  <si>
    <t>с 01.07.2013г. по 30.06.2014г.</t>
  </si>
  <si>
    <t xml:space="preserve">I.ДОХОДЫ </t>
  </si>
  <si>
    <t>№ п/п</t>
  </si>
  <si>
    <t>Источники поступлений</t>
  </si>
  <si>
    <t>Сумма доходов руб./ год</t>
  </si>
  <si>
    <t>Факт Сумма доходов руб./ год</t>
  </si>
  <si>
    <t>Примечание</t>
  </si>
  <si>
    <t>Основные доходы</t>
  </si>
  <si>
    <t>Платежи за содержание и ремонт общего имущества от жилого фонда</t>
  </si>
  <si>
    <t>Дополнительные доходы</t>
  </si>
  <si>
    <t>Платежи от интернет провайдеров и связи</t>
  </si>
  <si>
    <t>Платежи за вывоз мусора от  ООО "Текам"</t>
  </si>
  <si>
    <t>Платежи за обслуживание водоснабжения от ООО "Олимп"</t>
  </si>
  <si>
    <t>Платежи от аренды имущества под рекламу</t>
  </si>
  <si>
    <t>Пени от населения</t>
  </si>
  <si>
    <t>Возмещение судебных издержек</t>
  </si>
  <si>
    <t>Прочие доходы (возмещение ущерба)</t>
  </si>
  <si>
    <t>ИТОГО ДОХОДЫ</t>
  </si>
  <si>
    <t xml:space="preserve">II. РАСХОДЫ </t>
  </si>
  <si>
    <t>Статьи расходов</t>
  </si>
  <si>
    <t>Сумма затрат руб./ год</t>
  </si>
  <si>
    <t>Факт Сумма затрат руб./ год</t>
  </si>
  <si>
    <t>Экономия+/Перерасход-</t>
  </si>
  <si>
    <t>Санитарное содержание общего имущества собственников помещений в многоквартирных домах</t>
  </si>
  <si>
    <t>1.1.</t>
  </si>
  <si>
    <t>Уборка лестничных клеток, в.ч.</t>
  </si>
  <si>
    <t>Фонд оплаты труда и страховые взносы</t>
  </si>
  <si>
    <t>1.2.</t>
  </si>
  <si>
    <t>Уборка дворовой территории, в.ч.</t>
  </si>
  <si>
    <t>1.3.</t>
  </si>
  <si>
    <t>Очистка с козырьков снега и наледи</t>
  </si>
  <si>
    <t>1.4.</t>
  </si>
  <si>
    <t>Механизированная уборка и вывоз снега</t>
  </si>
  <si>
    <t xml:space="preserve">Договор </t>
  </si>
  <si>
    <t>1.5.</t>
  </si>
  <si>
    <t>Вывоз крупногабаритного мусора</t>
  </si>
  <si>
    <t>1.6.</t>
  </si>
  <si>
    <t>Инвентарь для уборки, моющие средства</t>
  </si>
  <si>
    <t>1.7.</t>
  </si>
  <si>
    <t>Дератизация, дизенфекция мусорных баков</t>
  </si>
  <si>
    <t>1.8.</t>
  </si>
  <si>
    <t>Вывоз твердых бытовых отходов</t>
  </si>
  <si>
    <t>1.9.</t>
  </si>
  <si>
    <t>Благоустройство территории (озеленение, покраска, ремонт и т.п.)</t>
  </si>
  <si>
    <t>Итого: Санитарное содержание общего имущества собственников помещений в многоквартирных домах</t>
  </si>
  <si>
    <t>Техническое обслуживание и текущий ремонт дома и общедомовых инженерных сетей и коммуникаций</t>
  </si>
  <si>
    <t>2.1.</t>
  </si>
  <si>
    <t>ФОТ технического персонала и страховые взносы</t>
  </si>
  <si>
    <t>2.2.</t>
  </si>
  <si>
    <t>Техническое обслуживание лифтов, тех.освидетельствование</t>
  </si>
  <si>
    <t>2.3.</t>
  </si>
  <si>
    <t>Замеры сопротивления электропроводки в подъездах</t>
  </si>
  <si>
    <t>2.4.</t>
  </si>
  <si>
    <t>Охрана труда, повышение квалификации специалистов, ИТР</t>
  </si>
  <si>
    <t>2.5.</t>
  </si>
  <si>
    <t>МПЗ Аварийный запас*</t>
  </si>
  <si>
    <t>2.6.</t>
  </si>
  <si>
    <t>МПЗ Спецодежда</t>
  </si>
  <si>
    <t>2.7.</t>
  </si>
  <si>
    <t>МПЗ Текущий запас на техобслуживание и ремонт инженерных сетей, оборудования и общих помещений**</t>
  </si>
  <si>
    <t>МПЗ Внеплановые материалы***</t>
  </si>
  <si>
    <t>Установка окон</t>
  </si>
  <si>
    <t>2.9.</t>
  </si>
  <si>
    <t xml:space="preserve">Текущий ремонт </t>
  </si>
  <si>
    <t>2.10.</t>
  </si>
  <si>
    <t xml:space="preserve">  Техническое обслуживание приборов учета тепла и поверка</t>
  </si>
  <si>
    <t>2.11.</t>
  </si>
  <si>
    <t>Промывка выпусков канализации жилых домов 60м.п.</t>
  </si>
  <si>
    <t>2.12.</t>
  </si>
  <si>
    <t xml:space="preserve">Оборудование и инструменты (ремонт инструмента) </t>
  </si>
  <si>
    <t>2.13.</t>
  </si>
  <si>
    <t>Обслуживание пожарной автоматики в домах</t>
  </si>
  <si>
    <t>Итого: Техническое обслуживание и текущий ремонт дома и общедомовых инженерных сетей и коммуникаций</t>
  </si>
  <si>
    <t>Расходы по управлению общим имуществом</t>
  </si>
  <si>
    <t>3.1.</t>
  </si>
  <si>
    <t>ФОТ персонала управления</t>
  </si>
  <si>
    <t>3.2.</t>
  </si>
  <si>
    <t>Вознаграждение председателю правления</t>
  </si>
  <si>
    <t>в т.ч. Отпускные 37460</t>
  </si>
  <si>
    <t>3.3.</t>
  </si>
  <si>
    <t>Вознаграждение правлению</t>
  </si>
  <si>
    <t>3.4.</t>
  </si>
  <si>
    <t>Вознаграждение ревизионной комиссии</t>
  </si>
  <si>
    <t>Страховые взносы по п.3.2-.3.4. 174688.45</t>
  </si>
  <si>
    <t>3.5.</t>
  </si>
  <si>
    <t>Услуги банка, инкассирование</t>
  </si>
  <si>
    <t>3.6.</t>
  </si>
  <si>
    <t>Обслуживание кассового аппарата</t>
  </si>
  <si>
    <t>3.7.</t>
  </si>
  <si>
    <t xml:space="preserve">Услуги связи (ГТС, мобильная) </t>
  </si>
  <si>
    <t>3.8.</t>
  </si>
  <si>
    <t>Технические средства (закупка, ремон оргтехнике, катриджи, расходные материалы, канцтовары и др.)</t>
  </si>
  <si>
    <t>3.9.</t>
  </si>
  <si>
    <t>Расходы (судебные, нотариальные, регистрационные, иные госпошлины)</t>
  </si>
  <si>
    <t>3.10.</t>
  </si>
  <si>
    <t>Расходы на проведение собраний членов ТСЖ (не менее 2-х в год)  (типографские и почтовые услуги)</t>
  </si>
  <si>
    <t>3.11.</t>
  </si>
  <si>
    <t>Расходы на получение технической документации из БТИ, ЕГРЮЛ, Кадастра и др.</t>
  </si>
  <si>
    <t>3.12.</t>
  </si>
  <si>
    <t>Страхование гражданской ответственности за эксплуатацию объектов повышенной опасности (лифты)</t>
  </si>
  <si>
    <t xml:space="preserve">Договор страхования </t>
  </si>
  <si>
    <t>3.13.</t>
  </si>
  <si>
    <t>Юридические расходы</t>
  </si>
  <si>
    <t>3.14.</t>
  </si>
  <si>
    <t>Транспортные расходы (компенсация за использование личного автомобиля в служебных целях)</t>
  </si>
  <si>
    <t>3.15.</t>
  </si>
  <si>
    <t>Страхование гражданской ответственности перед третьими лицами за вред (имущественный и физический), причиненный в ходе эксплуатации здания</t>
  </si>
  <si>
    <t>3.16.</t>
  </si>
  <si>
    <t>Охрана помещения ТСЖ</t>
  </si>
  <si>
    <t>3.17.</t>
  </si>
  <si>
    <t>Установка 1С, обслуживание компьютеров и программ, почтовые расходы</t>
  </si>
  <si>
    <t>3.18.</t>
  </si>
  <si>
    <t>Бухгалтерское обслуживание</t>
  </si>
  <si>
    <t>Итого: Расходы по управлению общим имуществом</t>
  </si>
  <si>
    <t xml:space="preserve">Прочие расходы </t>
  </si>
  <si>
    <t>Налоги: Единый налог при упрощенной системе налогообложения</t>
  </si>
  <si>
    <t>Фонд оплаты труда дежурных в праздничные дни        ( с страховыми взносами)</t>
  </si>
  <si>
    <t>Резервный фонд ( с дополнительных доходов )</t>
  </si>
  <si>
    <t>штраф</t>
  </si>
  <si>
    <t>Уплаченные пени поставщикам комм.услуг</t>
  </si>
  <si>
    <t>Хищение денежных средств кассиром Ивановой С В</t>
  </si>
  <si>
    <t>Комиссия за сбор средств по системе "Город"</t>
  </si>
  <si>
    <t>ИТОГО РАСХОДЫ</t>
  </si>
  <si>
    <t>Приложение №5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</si>
</sst>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24"/>
      <color indexed="10"/>
      <name val="Calibri"/>
      <family val="2"/>
      <charset val="204"/>
    </font>
    <font>
      <b/>
      <sz val="10"/>
      <name val="Arial"/>
      <family val="2"/>
      <charset val="204"/>
    </font>
    <font>
      <sz val="13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justify"/>
    </xf>
    <xf numFmtId="4" fontId="6" fillId="0" borderId="1" xfId="2" applyNumberFormat="1" applyFont="1" applyBorder="1" applyAlignment="1">
      <alignment horizontal="right" vertical="top" wrapText="1"/>
    </xf>
    <xf numFmtId="0" fontId="7" fillId="0" borderId="0" xfId="0" applyFont="1"/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1" fillId="0" borderId="2" xfId="1" applyFont="1" applyBorder="1" applyAlignment="1">
      <alignment horizontal="justify" vertical="center"/>
    </xf>
    <xf numFmtId="43" fontId="1" fillId="0" borderId="0" xfId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 indent="1"/>
    </xf>
    <xf numFmtId="43" fontId="1" fillId="0" borderId="2" xfId="1" applyFont="1" applyFill="1" applyBorder="1" applyAlignment="1">
      <alignment horizontal="center" vertical="center"/>
    </xf>
    <xf numFmtId="43" fontId="1" fillId="0" borderId="2" xfId="1" applyFont="1" applyBorder="1" applyAlignment="1">
      <alignment horizontal="right" vertical="top"/>
    </xf>
    <xf numFmtId="43" fontId="10" fillId="0" borderId="2" xfId="1" applyFont="1" applyBorder="1" applyAlignment="1">
      <alignment horizontal="center" vertical="center"/>
    </xf>
    <xf numFmtId="0" fontId="1" fillId="0" borderId="2" xfId="0" applyFont="1" applyBorder="1"/>
    <xf numFmtId="43" fontId="7" fillId="0" borderId="2" xfId="1" applyFont="1" applyBorder="1" applyAlignment="1">
      <alignment horizontal="right" vertical="top"/>
    </xf>
    <xf numFmtId="43" fontId="0" fillId="0" borderId="0" xfId="0" applyNumberFormat="1" applyBorder="1"/>
    <xf numFmtId="0" fontId="3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justify" indent="1"/>
    </xf>
    <xf numFmtId="43" fontId="3" fillId="0" borderId="2" xfId="1" applyFont="1" applyFill="1" applyBorder="1" applyAlignment="1">
      <alignment horizontal="right" vertical="top"/>
    </xf>
    <xf numFmtId="164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left" vertical="top" wrapText="1" indent="5"/>
    </xf>
    <xf numFmtId="43" fontId="12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43" fontId="10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 indent="1"/>
    </xf>
    <xf numFmtId="43" fontId="10" fillId="0" borderId="2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justify" indent="1"/>
    </xf>
    <xf numFmtId="43" fontId="7" fillId="0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43" fontId="10" fillId="0" borderId="5" xfId="1" applyNumberFormat="1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43" fontId="10" fillId="0" borderId="5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 indent="1"/>
    </xf>
    <xf numFmtId="43" fontId="10" fillId="0" borderId="5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3" fontId="10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top" wrapText="1" indent="1"/>
    </xf>
    <xf numFmtId="43" fontId="7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43" fontId="12" fillId="0" borderId="2" xfId="1" applyFont="1" applyFill="1" applyBorder="1" applyAlignment="1">
      <alignment horizontal="justify" vertical="center"/>
    </xf>
    <xf numFmtId="43" fontId="10" fillId="0" borderId="2" xfId="1" applyFont="1" applyFill="1" applyBorder="1" applyAlignment="1">
      <alignment horizontal="justify" vertical="center"/>
    </xf>
    <xf numFmtId="0" fontId="11" fillId="0" borderId="2" xfId="0" applyFont="1" applyFill="1" applyBorder="1" applyAlignment="1">
      <alignment horizontal="left" vertical="top" wrapText="1" indent="5"/>
    </xf>
    <xf numFmtId="43" fontId="1" fillId="0" borderId="2" xfId="1" applyFont="1" applyFill="1" applyBorder="1" applyAlignment="1">
      <alignment horizontal="justify" vertical="center"/>
    </xf>
    <xf numFmtId="43" fontId="10" fillId="0" borderId="5" xfId="1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left" vertical="top" wrapText="1" indent="1"/>
    </xf>
    <xf numFmtId="43" fontId="10" fillId="0" borderId="5" xfId="1" applyFont="1" applyBorder="1" applyAlignment="1">
      <alignment horizontal="justify" vertical="center"/>
    </xf>
    <xf numFmtId="0" fontId="1" fillId="0" borderId="2" xfId="0" applyFont="1" applyBorder="1" applyAlignment="1">
      <alignment horizontal="right" vertical="top"/>
    </xf>
    <xf numFmtId="43" fontId="10" fillId="0" borderId="2" xfId="1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left" vertical="justify" indent="1"/>
    </xf>
    <xf numFmtId="0" fontId="1" fillId="0" borderId="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top" wrapText="1" indent="1"/>
    </xf>
    <xf numFmtId="43" fontId="7" fillId="0" borderId="2" xfId="0" applyNumberFormat="1" applyFont="1" applyBorder="1" applyAlignment="1">
      <alignment horizontal="justify" vertical="center"/>
    </xf>
    <xf numFmtId="0" fontId="7" fillId="0" borderId="3" xfId="0" applyFont="1" applyBorder="1" applyAlignment="1">
      <alignment horizontal="left" vertical="top" wrapText="1" indent="1"/>
    </xf>
    <xf numFmtId="43" fontId="7" fillId="0" borderId="6" xfId="0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43" fontId="15" fillId="0" borderId="2" xfId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43" fontId="15" fillId="0" borderId="2" xfId="3" applyFont="1" applyBorder="1" applyAlignment="1">
      <alignment horizontal="center" vertical="center"/>
    </xf>
    <xf numFmtId="164" fontId="3" fillId="0" borderId="6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43" fontId="4" fillId="0" borderId="2" xfId="1" applyFont="1" applyBorder="1" applyAlignment="1">
      <alignment horizontal="center" vertical="center"/>
    </xf>
    <xf numFmtId="0" fontId="1" fillId="0" borderId="0" xfId="0" applyFont="1" applyBorder="1"/>
    <xf numFmtId="43" fontId="7" fillId="0" borderId="0" xfId="1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indent="1"/>
    </xf>
    <xf numFmtId="43" fontId="4" fillId="0" borderId="0" xfId="1" applyFont="1" applyBorder="1" applyAlignment="1">
      <alignment horizontal="right" vertical="top"/>
    </xf>
    <xf numFmtId="0" fontId="0" fillId="0" borderId="0" xfId="0" applyBorder="1"/>
    <xf numFmtId="43" fontId="16" fillId="0" borderId="0" xfId="0" applyNumberFormat="1" applyFont="1" applyAlignment="1">
      <alignment horizontal="justify"/>
    </xf>
    <xf numFmtId="43" fontId="17" fillId="0" borderId="0" xfId="0" applyNumberFormat="1" applyFont="1" applyAlignment="1">
      <alignment vertical="distributed"/>
    </xf>
    <xf numFmtId="0" fontId="17" fillId="0" borderId="0" xfId="0" applyFont="1" applyAlignment="1">
      <alignment vertical="distributed"/>
    </xf>
    <xf numFmtId="43" fontId="4" fillId="0" borderId="0" xfId="1" applyFont="1" applyBorder="1" applyAlignment="1">
      <alignment horizontal="right" vertical="center"/>
    </xf>
    <xf numFmtId="43" fontId="4" fillId="0" borderId="0" xfId="1" applyNumberFormat="1" applyFont="1" applyBorder="1" applyAlignment="1">
      <alignment horizontal="right" vertical="center"/>
    </xf>
    <xf numFmtId="0" fontId="0" fillId="0" borderId="0" xfId="0" applyBorder="1" applyAlignment="1"/>
    <xf numFmtId="43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/>
    </xf>
    <xf numFmtId="0" fontId="16" fillId="0" borderId="0" xfId="0" applyFont="1" applyAlignment="1">
      <alignment horizontal="justify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4" fillId="2" borderId="0" xfId="0" applyFont="1" applyFill="1" applyAlignment="1">
      <alignment horizontal="justify" vertical="center"/>
    </xf>
    <xf numFmtId="0" fontId="3" fillId="0" borderId="3" xfId="0" applyFont="1" applyFill="1" applyBorder="1" applyAlignment="1">
      <alignment horizontal="left" vertical="justify" indent="1"/>
    </xf>
    <xf numFmtId="0" fontId="3" fillId="0" borderId="4" xfId="0" applyFont="1" applyFill="1" applyBorder="1" applyAlignment="1">
      <alignment horizontal="left" vertical="justify" indent="1"/>
    </xf>
    <xf numFmtId="0" fontId="3" fillId="0" borderId="5" xfId="0" applyFont="1" applyFill="1" applyBorder="1" applyAlignment="1">
      <alignment horizontal="left" vertical="justify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19" fillId="0" borderId="0" xfId="0" applyFont="1"/>
  </cellXfs>
  <cellStyles count="4">
    <cellStyle name="Обычный" xfId="0" builtinId="0"/>
    <cellStyle name="Обычный_Отчет 01.07.1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5"/>
  <sheetViews>
    <sheetView tabSelected="1" zoomScale="75" zoomScaleNormal="75" zoomScaleSheetLayoutView="100" workbookViewId="0">
      <selection activeCell="F1" sqref="F1"/>
    </sheetView>
  </sheetViews>
  <sheetFormatPr defaultRowHeight="15"/>
  <cols>
    <col min="1" max="1" width="6.7109375" customWidth="1"/>
    <col min="2" max="2" width="54.140625" customWidth="1"/>
    <col min="3" max="3" width="18.5703125" customWidth="1"/>
    <col min="4" max="4" width="19.42578125" customWidth="1"/>
    <col min="5" max="5" width="18.140625" customWidth="1"/>
    <col min="6" max="6" width="15.28515625" customWidth="1"/>
    <col min="8" max="8" width="14.85546875" customWidth="1"/>
    <col min="9" max="9" width="32.85546875" customWidth="1"/>
  </cols>
  <sheetData>
    <row r="1" spans="1:8" ht="24" customHeight="1">
      <c r="E1" s="117" t="s">
        <v>125</v>
      </c>
    </row>
    <row r="2" spans="1:8" ht="15.75" customHeight="1">
      <c r="A2" s="1"/>
      <c r="B2" s="105" t="s">
        <v>0</v>
      </c>
      <c r="C2" s="105"/>
      <c r="D2" s="105"/>
      <c r="E2" s="105"/>
      <c r="F2" s="105"/>
    </row>
    <row r="3" spans="1:8">
      <c r="A3" s="1"/>
      <c r="B3" s="106" t="s">
        <v>1</v>
      </c>
      <c r="C3" s="106"/>
      <c r="D3" s="106"/>
      <c r="E3" s="106"/>
      <c r="F3" s="106"/>
    </row>
    <row r="4" spans="1:8" ht="24.75" customHeight="1">
      <c r="A4" s="1"/>
      <c r="B4" s="2"/>
      <c r="C4" s="107" t="s">
        <v>2</v>
      </c>
      <c r="D4" s="107"/>
      <c r="E4" s="2"/>
      <c r="F4" s="2"/>
    </row>
    <row r="5" spans="1:8" ht="13.5" customHeight="1">
      <c r="A5" s="3"/>
      <c r="B5" s="4" t="s">
        <v>3</v>
      </c>
      <c r="C5" s="1"/>
      <c r="D5" s="1"/>
      <c r="E5" s="1"/>
      <c r="F5" s="1"/>
    </row>
    <row r="6" spans="1:8" ht="25.5">
      <c r="A6" s="5" t="s">
        <v>4</v>
      </c>
      <c r="B6" s="5" t="s">
        <v>5</v>
      </c>
      <c r="C6" s="6" t="s">
        <v>6</v>
      </c>
      <c r="D6" s="6" t="s">
        <v>7</v>
      </c>
      <c r="E6" s="6"/>
      <c r="F6" s="6" t="s">
        <v>8</v>
      </c>
    </row>
    <row r="7" spans="1:8">
      <c r="A7" s="7">
        <v>1</v>
      </c>
      <c r="B7" s="7">
        <v>2</v>
      </c>
      <c r="C7" s="7">
        <v>3</v>
      </c>
      <c r="D7" s="7">
        <v>5</v>
      </c>
      <c r="E7" s="7">
        <v>6</v>
      </c>
      <c r="F7" s="7">
        <v>7</v>
      </c>
    </row>
    <row r="8" spans="1:8" ht="20.25" customHeight="1">
      <c r="A8" s="8"/>
      <c r="B8" s="9" t="s">
        <v>9</v>
      </c>
      <c r="C8" s="7"/>
      <c r="D8" s="10"/>
      <c r="E8" s="7"/>
      <c r="F8" s="7"/>
    </row>
    <row r="9" spans="1:8" ht="28.5" customHeight="1">
      <c r="A9" s="11">
        <v>1</v>
      </c>
      <c r="B9" s="12" t="s">
        <v>10</v>
      </c>
      <c r="C9" s="13">
        <v>7052229.6040000003</v>
      </c>
      <c r="D9" s="14">
        <f>3529710.29+3529570.54</f>
        <v>7059280.8300000001</v>
      </c>
      <c r="E9" s="15">
        <f t="shared" ref="E9:E17" si="0">D9-C9</f>
        <v>7051.2259999997914</v>
      </c>
      <c r="F9" s="16"/>
      <c r="H9" s="17"/>
    </row>
    <row r="10" spans="1:8">
      <c r="A10" s="11"/>
      <c r="B10" s="18" t="s">
        <v>11</v>
      </c>
      <c r="C10" s="13"/>
      <c r="D10" s="19"/>
      <c r="E10" s="15">
        <f t="shared" si="0"/>
        <v>0</v>
      </c>
      <c r="F10" s="20"/>
      <c r="H10" s="17"/>
    </row>
    <row r="11" spans="1:8" ht="17.25" customHeight="1">
      <c r="A11" s="11">
        <v>1</v>
      </c>
      <c r="B11" s="12" t="s">
        <v>12</v>
      </c>
      <c r="C11" s="21">
        <v>300480</v>
      </c>
      <c r="D11" s="19">
        <f>125871+103120+75120-3631</f>
        <v>300480</v>
      </c>
      <c r="E11" s="15">
        <f t="shared" si="0"/>
        <v>0</v>
      </c>
      <c r="F11" s="20"/>
      <c r="H11" s="17"/>
    </row>
    <row r="12" spans="1:8" ht="13.5" customHeight="1">
      <c r="A12" s="11">
        <v>2</v>
      </c>
      <c r="B12" s="12" t="s">
        <v>13</v>
      </c>
      <c r="C12" s="15">
        <v>29076</v>
      </c>
      <c r="D12" s="19">
        <f>14538+7269+7269</f>
        <v>29076</v>
      </c>
      <c r="E12" s="15">
        <f t="shared" si="0"/>
        <v>0</v>
      </c>
      <c r="F12" s="20"/>
      <c r="H12" s="17"/>
    </row>
    <row r="13" spans="1:8" ht="27.75" customHeight="1">
      <c r="A13" s="11">
        <v>3</v>
      </c>
      <c r="B13" s="12" t="s">
        <v>14</v>
      </c>
      <c r="C13" s="15">
        <v>12000</v>
      </c>
      <c r="D13" s="19">
        <f>9000+4500+4500</f>
        <v>18000</v>
      </c>
      <c r="E13" s="15">
        <f t="shared" si="0"/>
        <v>6000</v>
      </c>
      <c r="F13" s="20"/>
      <c r="H13" s="17"/>
    </row>
    <row r="14" spans="1:8" ht="12.75" customHeight="1">
      <c r="A14" s="11">
        <v>4</v>
      </c>
      <c r="B14" s="12" t="s">
        <v>15</v>
      </c>
      <c r="C14" s="21">
        <v>25200</v>
      </c>
      <c r="D14" s="19">
        <f>12250+12600+6300+6300+12600+15600</f>
        <v>65650</v>
      </c>
      <c r="E14" s="15">
        <f t="shared" si="0"/>
        <v>40450</v>
      </c>
      <c r="F14" s="20"/>
      <c r="H14" s="17"/>
    </row>
    <row r="15" spans="1:8" ht="12.75" customHeight="1">
      <c r="A15" s="11">
        <v>5</v>
      </c>
      <c r="B15" s="12" t="s">
        <v>16</v>
      </c>
      <c r="C15" s="21"/>
      <c r="D15" s="19">
        <f>2373.36+8244.71+13917.32</f>
        <v>24535.39</v>
      </c>
      <c r="E15" s="15">
        <f t="shared" si="0"/>
        <v>24535.39</v>
      </c>
      <c r="F15" s="20"/>
      <c r="H15" s="17"/>
    </row>
    <row r="16" spans="1:8" ht="12.75" customHeight="1">
      <c r="A16" s="11">
        <v>6</v>
      </c>
      <c r="B16" s="12" t="s">
        <v>17</v>
      </c>
      <c r="C16" s="21"/>
      <c r="D16" s="19">
        <f>4443.79+7500</f>
        <v>11943.79</v>
      </c>
      <c r="E16" s="15">
        <f t="shared" si="0"/>
        <v>11943.79</v>
      </c>
      <c r="F16" s="20"/>
      <c r="H16" s="17"/>
    </row>
    <row r="17" spans="1:8" ht="12.75" customHeight="1">
      <c r="A17" s="11">
        <v>7</v>
      </c>
      <c r="B17" s="12" t="s">
        <v>18</v>
      </c>
      <c r="C17" s="21"/>
      <c r="D17" s="19">
        <f>16900+1000+1000+95.1</f>
        <v>18995.099999999999</v>
      </c>
      <c r="E17" s="15">
        <f t="shared" si="0"/>
        <v>18995.099999999999</v>
      </c>
      <c r="F17" s="20"/>
      <c r="H17" s="17"/>
    </row>
    <row r="18" spans="1:8" ht="19.5" customHeight="1">
      <c r="A18" s="22"/>
      <c r="B18" s="9" t="s">
        <v>19</v>
      </c>
      <c r="C18" s="23">
        <f>SUM(C9:C17)</f>
        <v>7418985.6040000003</v>
      </c>
      <c r="D18" s="23">
        <f>SUM(D9:D17)</f>
        <v>7527961.1099999994</v>
      </c>
      <c r="E18" s="23">
        <f>SUM(E9:E17)</f>
        <v>108975.50599999979</v>
      </c>
      <c r="F18" s="20"/>
      <c r="H18" s="17"/>
    </row>
    <row r="19" spans="1:8">
      <c r="A19" s="1"/>
      <c r="B19" s="1"/>
      <c r="C19" s="1"/>
      <c r="D19" s="1"/>
      <c r="E19" s="1"/>
      <c r="F19" s="1"/>
      <c r="H19" s="24"/>
    </row>
    <row r="20" spans="1:8">
      <c r="A20" s="1"/>
      <c r="B20" s="4" t="s">
        <v>20</v>
      </c>
      <c r="C20" s="1"/>
      <c r="D20" s="1"/>
      <c r="E20" s="1"/>
      <c r="F20" s="1"/>
    </row>
    <row r="21" spans="1:8" ht="25.5">
      <c r="A21" s="5" t="s">
        <v>4</v>
      </c>
      <c r="B21" s="5" t="s">
        <v>21</v>
      </c>
      <c r="C21" s="6" t="s">
        <v>22</v>
      </c>
      <c r="D21" s="6" t="s">
        <v>23</v>
      </c>
      <c r="E21" s="6" t="s">
        <v>24</v>
      </c>
      <c r="F21" s="6" t="s">
        <v>8</v>
      </c>
    </row>
    <row r="22" spans="1:8">
      <c r="A22" s="7">
        <v>1</v>
      </c>
      <c r="B22" s="7">
        <v>2</v>
      </c>
      <c r="C22" s="7">
        <v>3</v>
      </c>
      <c r="D22" s="7">
        <v>5</v>
      </c>
      <c r="E22" s="7">
        <v>6</v>
      </c>
      <c r="F22" s="7">
        <v>7</v>
      </c>
    </row>
    <row r="23" spans="1:8">
      <c r="A23" s="25">
        <v>1</v>
      </c>
      <c r="B23" s="108" t="s">
        <v>25</v>
      </c>
      <c r="C23" s="109"/>
      <c r="D23" s="109"/>
      <c r="E23" s="109"/>
      <c r="F23" s="110"/>
    </row>
    <row r="24" spans="1:8">
      <c r="A24" s="11" t="s">
        <v>26</v>
      </c>
      <c r="B24" s="26" t="s">
        <v>27</v>
      </c>
      <c r="C24" s="27"/>
      <c r="D24" s="28"/>
      <c r="E24" s="28"/>
      <c r="F24" s="29"/>
    </row>
    <row r="25" spans="1:8">
      <c r="A25" s="11"/>
      <c r="B25" s="30" t="s">
        <v>28</v>
      </c>
      <c r="C25" s="31">
        <v>622731.19999999995</v>
      </c>
      <c r="D25" s="28">
        <v>633312.47</v>
      </c>
      <c r="E25" s="28">
        <f>C25-D25</f>
        <v>-10581.270000000019</v>
      </c>
      <c r="F25" s="32"/>
    </row>
    <row r="26" spans="1:8">
      <c r="A26" s="11" t="s">
        <v>29</v>
      </c>
      <c r="B26" s="26" t="s">
        <v>30</v>
      </c>
      <c r="C26" s="14"/>
      <c r="D26" s="28"/>
      <c r="E26" s="28"/>
      <c r="F26" s="29"/>
    </row>
    <row r="27" spans="1:8">
      <c r="A27" s="11"/>
      <c r="B27" s="30" t="s">
        <v>28</v>
      </c>
      <c r="C27" s="31">
        <v>673566.4</v>
      </c>
      <c r="D27" s="28">
        <v>636272.10000000009</v>
      </c>
      <c r="E27" s="28">
        <f t="shared" ref="E27:E34" si="1">C27-D27</f>
        <v>37294.29999999993</v>
      </c>
      <c r="F27" s="32"/>
    </row>
    <row r="28" spans="1:8">
      <c r="A28" s="11" t="s">
        <v>31</v>
      </c>
      <c r="B28" s="26" t="s">
        <v>32</v>
      </c>
      <c r="C28" s="33">
        <v>18000</v>
      </c>
      <c r="D28" s="28">
        <v>36270</v>
      </c>
      <c r="E28" s="28">
        <f t="shared" si="1"/>
        <v>-18270</v>
      </c>
      <c r="F28" s="29"/>
    </row>
    <row r="29" spans="1:8">
      <c r="A29" s="11" t="s">
        <v>33</v>
      </c>
      <c r="B29" s="26" t="s">
        <v>34</v>
      </c>
      <c r="C29" s="33">
        <v>42000</v>
      </c>
      <c r="D29" s="28"/>
      <c r="E29" s="28">
        <f t="shared" si="1"/>
        <v>42000</v>
      </c>
      <c r="F29" s="34" t="s">
        <v>35</v>
      </c>
    </row>
    <row r="30" spans="1:8" ht="20.25" customHeight="1">
      <c r="A30" s="11" t="s">
        <v>36</v>
      </c>
      <c r="B30" s="26" t="s">
        <v>37</v>
      </c>
      <c r="C30" s="33">
        <v>70000</v>
      </c>
      <c r="D30" s="28">
        <v>40160</v>
      </c>
      <c r="E30" s="28">
        <f t="shared" si="1"/>
        <v>29840</v>
      </c>
      <c r="F30" s="34" t="s">
        <v>35</v>
      </c>
    </row>
    <row r="31" spans="1:8" ht="18.75" customHeight="1">
      <c r="A31" s="11" t="s">
        <v>38</v>
      </c>
      <c r="B31" s="35" t="s">
        <v>39</v>
      </c>
      <c r="C31" s="19">
        <v>42000</v>
      </c>
      <c r="D31" s="28">
        <v>9152.5199999999986</v>
      </c>
      <c r="E31" s="28">
        <f t="shared" si="1"/>
        <v>32847.480000000003</v>
      </c>
      <c r="F31" s="34"/>
    </row>
    <row r="32" spans="1:8" ht="18" customHeight="1">
      <c r="A32" s="11" t="s">
        <v>40</v>
      </c>
      <c r="B32" s="26" t="s">
        <v>41</v>
      </c>
      <c r="C32" s="33">
        <v>12000</v>
      </c>
      <c r="D32" s="28">
        <v>4539.7</v>
      </c>
      <c r="E32" s="28">
        <f t="shared" si="1"/>
        <v>7460.3</v>
      </c>
      <c r="F32" s="34"/>
    </row>
    <row r="33" spans="1:6" ht="18.75" customHeight="1">
      <c r="A33" s="11" t="s">
        <v>42</v>
      </c>
      <c r="B33" s="35" t="s">
        <v>43</v>
      </c>
      <c r="C33" s="36">
        <v>474000</v>
      </c>
      <c r="D33" s="28">
        <v>438100</v>
      </c>
      <c r="E33" s="28">
        <f t="shared" si="1"/>
        <v>35900</v>
      </c>
      <c r="F33" s="34"/>
    </row>
    <row r="34" spans="1:6" ht="27" customHeight="1">
      <c r="A34" s="11" t="s">
        <v>44</v>
      </c>
      <c r="B34" s="26" t="s">
        <v>45</v>
      </c>
      <c r="C34" s="33">
        <v>118240.31</v>
      </c>
      <c r="D34" s="28">
        <v>82510.490000000005</v>
      </c>
      <c r="E34" s="28">
        <f t="shared" si="1"/>
        <v>35729.819999999992</v>
      </c>
      <c r="F34" s="29"/>
    </row>
    <row r="35" spans="1:6" ht="29.25" customHeight="1">
      <c r="A35" s="37"/>
      <c r="B35" s="38" t="s">
        <v>46</v>
      </c>
      <c r="C35" s="39">
        <f>SUM(C25:C34)</f>
        <v>2072537.9100000001</v>
      </c>
      <c r="D35" s="39">
        <f>SUM(D25:D34)</f>
        <v>1880317.28</v>
      </c>
      <c r="E35" s="39">
        <f>SUM(E25:E34)</f>
        <v>192220.62999999995</v>
      </c>
      <c r="F35" s="29"/>
    </row>
    <row r="36" spans="1:6" ht="20.25" customHeight="1">
      <c r="A36" s="40">
        <v>2</v>
      </c>
      <c r="B36" s="111" t="s">
        <v>47</v>
      </c>
      <c r="C36" s="112"/>
      <c r="D36" s="112"/>
      <c r="E36" s="112"/>
      <c r="F36" s="113"/>
    </row>
    <row r="37" spans="1:6" ht="18.75" customHeight="1">
      <c r="A37" s="11" t="s">
        <v>48</v>
      </c>
      <c r="B37" s="41" t="s">
        <v>49</v>
      </c>
      <c r="C37" s="31">
        <v>1286277.2</v>
      </c>
      <c r="D37" s="28">
        <v>1175582.6500000001</v>
      </c>
      <c r="E37" s="28">
        <f t="shared" ref="E37:E49" si="2">C37-D37</f>
        <v>110694.54999999981</v>
      </c>
      <c r="F37" s="32"/>
    </row>
    <row r="38" spans="1:6" ht="25.5" customHeight="1">
      <c r="A38" s="11" t="s">
        <v>50</v>
      </c>
      <c r="B38" s="42" t="s">
        <v>51</v>
      </c>
      <c r="C38" s="43">
        <v>574000</v>
      </c>
      <c r="D38" s="28">
        <v>595168.80000000005</v>
      </c>
      <c r="E38" s="28">
        <f t="shared" si="2"/>
        <v>-21168.800000000047</v>
      </c>
      <c r="F38" s="34" t="s">
        <v>35</v>
      </c>
    </row>
    <row r="39" spans="1:6" ht="15.75" customHeight="1">
      <c r="A39" s="11" t="s">
        <v>52</v>
      </c>
      <c r="B39" s="35" t="s">
        <v>53</v>
      </c>
      <c r="C39" s="19">
        <v>60000</v>
      </c>
      <c r="D39" s="28"/>
      <c r="E39" s="28">
        <f t="shared" si="2"/>
        <v>60000</v>
      </c>
      <c r="F39" s="34"/>
    </row>
    <row r="40" spans="1:6" ht="27" customHeight="1">
      <c r="A40" s="11" t="s">
        <v>54</v>
      </c>
      <c r="B40" s="42" t="s">
        <v>55</v>
      </c>
      <c r="C40" s="33">
        <v>19500</v>
      </c>
      <c r="D40" s="28">
        <v>3100</v>
      </c>
      <c r="E40" s="28">
        <f t="shared" si="2"/>
        <v>16400</v>
      </c>
      <c r="F40" s="34" t="s">
        <v>35</v>
      </c>
    </row>
    <row r="41" spans="1:6" ht="16.5" customHeight="1">
      <c r="A41" s="11" t="s">
        <v>56</v>
      </c>
      <c r="B41" s="12" t="s">
        <v>57</v>
      </c>
      <c r="C41" s="21">
        <v>40000</v>
      </c>
      <c r="D41" s="44"/>
      <c r="E41" s="28">
        <f t="shared" si="2"/>
        <v>40000</v>
      </c>
      <c r="F41" s="45"/>
    </row>
    <row r="42" spans="1:6" ht="16.5" customHeight="1">
      <c r="A42" s="11" t="s">
        <v>58</v>
      </c>
      <c r="B42" s="12" t="s">
        <v>59</v>
      </c>
      <c r="C42" s="46">
        <v>24000</v>
      </c>
      <c r="D42" s="44"/>
      <c r="E42" s="28">
        <f t="shared" si="2"/>
        <v>24000</v>
      </c>
      <c r="F42" s="45"/>
    </row>
    <row r="43" spans="1:6" ht="39.75" customHeight="1">
      <c r="A43" s="47" t="s">
        <v>60</v>
      </c>
      <c r="B43" s="12" t="s">
        <v>61</v>
      </c>
      <c r="C43" s="46">
        <v>155000</v>
      </c>
      <c r="D43" s="44">
        <v>73679.240000000005</v>
      </c>
      <c r="E43" s="28">
        <f t="shared" si="2"/>
        <v>81320.759999999995</v>
      </c>
      <c r="F43" s="45"/>
    </row>
    <row r="44" spans="1:6">
      <c r="A44" s="11"/>
      <c r="B44" s="12" t="s">
        <v>62</v>
      </c>
      <c r="C44" s="46">
        <v>40000</v>
      </c>
      <c r="D44" s="44">
        <v>11850</v>
      </c>
      <c r="E44" s="28">
        <f t="shared" si="2"/>
        <v>28150</v>
      </c>
      <c r="F44" s="45" t="s">
        <v>63</v>
      </c>
    </row>
    <row r="45" spans="1:6" ht="15.75" customHeight="1">
      <c r="A45" s="11" t="s">
        <v>64</v>
      </c>
      <c r="B45" s="48" t="s">
        <v>65</v>
      </c>
      <c r="C45" s="49">
        <v>571802.4</v>
      </c>
      <c r="D45" s="44">
        <v>91227.58</v>
      </c>
      <c r="E45" s="28">
        <f t="shared" si="2"/>
        <v>480574.82</v>
      </c>
      <c r="F45" s="22"/>
    </row>
    <row r="46" spans="1:6" ht="25.5" customHeight="1">
      <c r="A46" s="47" t="s">
        <v>66</v>
      </c>
      <c r="B46" s="50" t="s">
        <v>67</v>
      </c>
      <c r="C46" s="51">
        <v>75000</v>
      </c>
      <c r="D46" s="44">
        <v>112465</v>
      </c>
      <c r="E46" s="28">
        <f t="shared" si="2"/>
        <v>-37465</v>
      </c>
      <c r="F46" s="52"/>
    </row>
    <row r="47" spans="1:6" ht="17.25" customHeight="1">
      <c r="A47" s="47" t="s">
        <v>68</v>
      </c>
      <c r="B47" s="53" t="s">
        <v>69</v>
      </c>
      <c r="C47" s="51">
        <v>15000</v>
      </c>
      <c r="D47" s="44"/>
      <c r="E47" s="28">
        <f t="shared" si="2"/>
        <v>15000</v>
      </c>
      <c r="F47" s="52" t="s">
        <v>35</v>
      </c>
    </row>
    <row r="48" spans="1:6" ht="17.25" customHeight="1">
      <c r="A48" s="47" t="s">
        <v>70</v>
      </c>
      <c r="B48" s="53" t="s">
        <v>71</v>
      </c>
      <c r="C48" s="49">
        <v>35060.589999999997</v>
      </c>
      <c r="D48" s="44"/>
      <c r="E48" s="28">
        <f t="shared" si="2"/>
        <v>35060.589999999997</v>
      </c>
      <c r="F48" s="52"/>
    </row>
    <row r="49" spans="1:6" ht="17.25" customHeight="1">
      <c r="A49" s="11" t="s">
        <v>72</v>
      </c>
      <c r="B49" s="35" t="s">
        <v>73</v>
      </c>
      <c r="C49" s="33">
        <v>15000</v>
      </c>
      <c r="D49" s="28">
        <v>13290</v>
      </c>
      <c r="E49" s="28">
        <f t="shared" si="2"/>
        <v>1710</v>
      </c>
      <c r="F49" s="34"/>
    </row>
    <row r="50" spans="1:6" ht="38.25" customHeight="1">
      <c r="A50" s="11"/>
      <c r="B50" s="54" t="s">
        <v>74</v>
      </c>
      <c r="C50" s="55">
        <f>SUM(C37:C49)</f>
        <v>2910640.19</v>
      </c>
      <c r="D50" s="55">
        <f>SUM(D37:D49)</f>
        <v>2076363.2700000003</v>
      </c>
      <c r="E50" s="55">
        <f>SUM(E37:E49)</f>
        <v>834276.91999999981</v>
      </c>
      <c r="F50" s="56"/>
    </row>
    <row r="51" spans="1:6" ht="19.5" customHeight="1">
      <c r="A51" s="57">
        <v>3</v>
      </c>
      <c r="B51" s="114" t="s">
        <v>75</v>
      </c>
      <c r="C51" s="115"/>
      <c r="D51" s="115"/>
      <c r="E51" s="115"/>
      <c r="F51" s="116"/>
    </row>
    <row r="52" spans="1:6" ht="17.25" customHeight="1">
      <c r="A52" s="11" t="s">
        <v>76</v>
      </c>
      <c r="B52" s="41" t="s">
        <v>77</v>
      </c>
      <c r="C52" s="58">
        <v>366966.6</v>
      </c>
      <c r="D52" s="28">
        <v>294923.53000000003</v>
      </c>
      <c r="E52" s="28">
        <f t="shared" ref="E52:E71" si="3">C52-D52</f>
        <v>72043.069999999949</v>
      </c>
      <c r="F52" s="32"/>
    </row>
    <row r="53" spans="1:6" ht="18" customHeight="1">
      <c r="A53" s="11" t="s">
        <v>78</v>
      </c>
      <c r="B53" s="42" t="s">
        <v>79</v>
      </c>
      <c r="C53" s="59">
        <f>(494472+37460)*1.222</f>
        <v>650020.90399999998</v>
      </c>
      <c r="D53" s="28">
        <v>424910.49</v>
      </c>
      <c r="E53" s="28">
        <f t="shared" si="3"/>
        <v>225110.41399999999</v>
      </c>
      <c r="F53" s="29"/>
    </row>
    <row r="54" spans="1:6" ht="13.5" customHeight="1">
      <c r="A54" s="11"/>
      <c r="B54" s="60" t="s">
        <v>80</v>
      </c>
      <c r="C54" s="59"/>
      <c r="D54" s="28"/>
      <c r="E54" s="28">
        <f t="shared" si="3"/>
        <v>0</v>
      </c>
      <c r="F54" s="29"/>
    </row>
    <row r="55" spans="1:6" ht="18.75" customHeight="1">
      <c r="A55" s="11" t="s">
        <v>81</v>
      </c>
      <c r="B55" s="42" t="s">
        <v>82</v>
      </c>
      <c r="C55" s="59">
        <f>100000*1.222</f>
        <v>122200</v>
      </c>
      <c r="D55" s="28"/>
      <c r="E55" s="28">
        <f t="shared" si="3"/>
        <v>122200</v>
      </c>
      <c r="F55" s="29"/>
    </row>
    <row r="56" spans="1:6" ht="17.25" customHeight="1">
      <c r="A56" s="11" t="s">
        <v>83</v>
      </c>
      <c r="B56" s="42" t="s">
        <v>84</v>
      </c>
      <c r="C56" s="59">
        <f>12000*1.222</f>
        <v>14664</v>
      </c>
      <c r="D56" s="28"/>
      <c r="E56" s="28">
        <f t="shared" si="3"/>
        <v>14664</v>
      </c>
      <c r="F56" s="29"/>
    </row>
    <row r="57" spans="1:6" ht="15" customHeight="1">
      <c r="A57" s="11"/>
      <c r="B57" s="60" t="s">
        <v>85</v>
      </c>
      <c r="C57" s="59"/>
      <c r="D57" s="28"/>
      <c r="E57" s="28">
        <f t="shared" si="3"/>
        <v>0</v>
      </c>
      <c r="F57" s="29"/>
    </row>
    <row r="58" spans="1:6" ht="17.25" customHeight="1">
      <c r="A58" s="11" t="s">
        <v>86</v>
      </c>
      <c r="B58" s="42" t="s">
        <v>87</v>
      </c>
      <c r="C58" s="61">
        <v>71000</v>
      </c>
      <c r="D58" s="28">
        <v>46338.03</v>
      </c>
      <c r="E58" s="28">
        <f t="shared" si="3"/>
        <v>24661.97</v>
      </c>
      <c r="F58" s="34" t="s">
        <v>35</v>
      </c>
    </row>
    <row r="59" spans="1:6" ht="17.25" customHeight="1">
      <c r="A59" s="11" t="s">
        <v>88</v>
      </c>
      <c r="B59" s="42" t="s">
        <v>89</v>
      </c>
      <c r="C59" s="62">
        <v>11500</v>
      </c>
      <c r="D59" s="28"/>
      <c r="E59" s="28">
        <f t="shared" si="3"/>
        <v>11500</v>
      </c>
      <c r="F59" s="34" t="s">
        <v>35</v>
      </c>
    </row>
    <row r="60" spans="1:6" ht="17.25" customHeight="1">
      <c r="A60" s="11" t="s">
        <v>90</v>
      </c>
      <c r="B60" s="63" t="s">
        <v>91</v>
      </c>
      <c r="C60" s="62">
        <v>25800</v>
      </c>
      <c r="D60" s="28">
        <v>12305.679999999998</v>
      </c>
      <c r="E60" s="28">
        <f t="shared" si="3"/>
        <v>13494.320000000002</v>
      </c>
      <c r="F60" s="34"/>
    </row>
    <row r="61" spans="1:6" ht="30.75" customHeight="1">
      <c r="A61" s="11" t="s">
        <v>92</v>
      </c>
      <c r="B61" s="48" t="s">
        <v>93</v>
      </c>
      <c r="C61" s="64">
        <f>24200</f>
        <v>24200</v>
      </c>
      <c r="D61" s="44">
        <v>34507.480000000003</v>
      </c>
      <c r="E61" s="28">
        <f t="shared" si="3"/>
        <v>-10307.480000000003</v>
      </c>
      <c r="F61" s="52"/>
    </row>
    <row r="62" spans="1:6" ht="27.75" customHeight="1">
      <c r="A62" s="11" t="s">
        <v>94</v>
      </c>
      <c r="B62" s="12" t="s">
        <v>95</v>
      </c>
      <c r="C62" s="64">
        <v>20000</v>
      </c>
      <c r="D62" s="44">
        <v>4035.8</v>
      </c>
      <c r="E62" s="28">
        <f t="shared" si="3"/>
        <v>15964.2</v>
      </c>
      <c r="F62" s="65"/>
    </row>
    <row r="63" spans="1:6" ht="30.75" customHeight="1">
      <c r="A63" s="11" t="s">
        <v>96</v>
      </c>
      <c r="B63" s="12" t="s">
        <v>97</v>
      </c>
      <c r="C63" s="16">
        <v>8000</v>
      </c>
      <c r="D63" s="44"/>
      <c r="E63" s="28">
        <f t="shared" si="3"/>
        <v>8000</v>
      </c>
      <c r="F63" s="65"/>
    </row>
    <row r="64" spans="1:6" ht="25.5">
      <c r="A64" s="11" t="s">
        <v>98</v>
      </c>
      <c r="B64" s="12" t="s">
        <v>99</v>
      </c>
      <c r="C64" s="16">
        <v>5500</v>
      </c>
      <c r="D64" s="44"/>
      <c r="E64" s="28">
        <f t="shared" si="3"/>
        <v>5500</v>
      </c>
      <c r="F64" s="65"/>
    </row>
    <row r="65" spans="1:8" ht="30" customHeight="1">
      <c r="A65" s="11" t="s">
        <v>100</v>
      </c>
      <c r="B65" s="12" t="s">
        <v>101</v>
      </c>
      <c r="C65" s="66">
        <v>16200</v>
      </c>
      <c r="D65" s="44">
        <v>20700</v>
      </c>
      <c r="E65" s="28">
        <f t="shared" si="3"/>
        <v>-4500</v>
      </c>
      <c r="F65" s="67" t="s">
        <v>102</v>
      </c>
    </row>
    <row r="66" spans="1:8" ht="17.25" customHeight="1">
      <c r="A66" s="11" t="s">
        <v>103</v>
      </c>
      <c r="B66" s="48" t="s">
        <v>104</v>
      </c>
      <c r="C66" s="64">
        <v>65000</v>
      </c>
      <c r="D66" s="44">
        <v>1900</v>
      </c>
      <c r="E66" s="28">
        <f t="shared" si="3"/>
        <v>63100</v>
      </c>
      <c r="F66" s="52" t="s">
        <v>35</v>
      </c>
    </row>
    <row r="67" spans="1:8" ht="25.5">
      <c r="A67" s="11" t="s">
        <v>105</v>
      </c>
      <c r="B67" s="12" t="s">
        <v>106</v>
      </c>
      <c r="C67" s="64">
        <v>24000</v>
      </c>
      <c r="D67" s="44">
        <v>12950</v>
      </c>
      <c r="E67" s="28">
        <f t="shared" si="3"/>
        <v>11050</v>
      </c>
      <c r="F67" s="52"/>
    </row>
    <row r="68" spans="1:8" ht="40.5" customHeight="1">
      <c r="A68" s="11" t="s">
        <v>107</v>
      </c>
      <c r="B68" s="68" t="s">
        <v>108</v>
      </c>
      <c r="C68" s="66">
        <v>26000</v>
      </c>
      <c r="D68" s="44"/>
      <c r="E68" s="28">
        <f t="shared" si="3"/>
        <v>26000</v>
      </c>
      <c r="F68" s="67" t="s">
        <v>102</v>
      </c>
    </row>
    <row r="69" spans="1:8" ht="18.75" customHeight="1">
      <c r="A69" s="11" t="s">
        <v>109</v>
      </c>
      <c r="B69" s="69" t="s">
        <v>110</v>
      </c>
      <c r="C69" s="66">
        <v>94000</v>
      </c>
      <c r="D69" s="44">
        <v>74629.600000000006</v>
      </c>
      <c r="E69" s="28">
        <f t="shared" si="3"/>
        <v>19370.399999999994</v>
      </c>
      <c r="F69" s="52" t="s">
        <v>35</v>
      </c>
      <c r="H69" s="70"/>
    </row>
    <row r="70" spans="1:8" ht="28.5" customHeight="1">
      <c r="A70" s="11" t="s">
        <v>111</v>
      </c>
      <c r="B70" s="71" t="s">
        <v>112</v>
      </c>
      <c r="C70" s="16">
        <v>35000</v>
      </c>
      <c r="D70" s="44">
        <v>15747.6</v>
      </c>
      <c r="E70" s="28">
        <f t="shared" si="3"/>
        <v>19252.400000000001</v>
      </c>
      <c r="F70" s="67"/>
      <c r="H70" s="70"/>
    </row>
    <row r="71" spans="1:8" ht="16.5" customHeight="1">
      <c r="A71" s="11" t="s">
        <v>113</v>
      </c>
      <c r="B71" s="72" t="s">
        <v>114</v>
      </c>
      <c r="C71" s="16">
        <v>264000</v>
      </c>
      <c r="D71" s="44">
        <v>230862.31</v>
      </c>
      <c r="E71" s="28">
        <f t="shared" si="3"/>
        <v>33137.69</v>
      </c>
      <c r="F71" s="52" t="s">
        <v>35</v>
      </c>
    </row>
    <row r="72" spans="1:8" ht="16.5" customHeight="1">
      <c r="A72" s="22"/>
      <c r="B72" s="73" t="s">
        <v>115</v>
      </c>
      <c r="C72" s="74">
        <f>SUM(C52:C71)</f>
        <v>1844051.504</v>
      </c>
      <c r="D72" s="74">
        <f>SUM(D52:D71)</f>
        <v>1173810.52</v>
      </c>
      <c r="E72" s="74">
        <f>SUM(E52:E71)</f>
        <v>670240.98399999994</v>
      </c>
      <c r="F72" s="65"/>
    </row>
    <row r="73" spans="1:8" ht="18.75" customHeight="1">
      <c r="A73" s="22"/>
      <c r="B73" s="75" t="s">
        <v>116</v>
      </c>
      <c r="C73" s="76"/>
      <c r="D73" s="77"/>
      <c r="E73" s="77"/>
      <c r="F73" s="78"/>
    </row>
    <row r="74" spans="1:8" ht="29.25" customHeight="1">
      <c r="A74" s="40">
        <v>4</v>
      </c>
      <c r="B74" s="73" t="s">
        <v>117</v>
      </c>
      <c r="C74" s="79">
        <v>180000</v>
      </c>
      <c r="D74" s="80">
        <v>136284.20000000001</v>
      </c>
      <c r="E74" s="77">
        <f t="shared" ref="E74:E79" si="4">C74-D74</f>
        <v>43715.799999999988</v>
      </c>
      <c r="F74" s="78"/>
    </row>
    <row r="75" spans="1:8" ht="28.5" customHeight="1">
      <c r="A75" s="40">
        <v>5</v>
      </c>
      <c r="B75" s="73" t="s">
        <v>118</v>
      </c>
      <c r="C75" s="79">
        <v>45000</v>
      </c>
      <c r="D75" s="77"/>
      <c r="E75" s="77">
        <f t="shared" si="4"/>
        <v>45000</v>
      </c>
      <c r="F75" s="78"/>
    </row>
    <row r="76" spans="1:8" ht="24" customHeight="1">
      <c r="A76" s="57">
        <v>6</v>
      </c>
      <c r="B76" s="81" t="s">
        <v>119</v>
      </c>
      <c r="C76" s="79">
        <v>366756</v>
      </c>
      <c r="D76" s="77">
        <v>10000</v>
      </c>
      <c r="E76" s="77">
        <f t="shared" si="4"/>
        <v>356756</v>
      </c>
      <c r="F76" s="82" t="s">
        <v>120</v>
      </c>
    </row>
    <row r="77" spans="1:8" ht="24" customHeight="1">
      <c r="A77" s="57">
        <v>7</v>
      </c>
      <c r="B77" s="81" t="s">
        <v>121</v>
      </c>
      <c r="C77" s="79"/>
      <c r="D77" s="80">
        <v>4856.1000000000004</v>
      </c>
      <c r="E77" s="77">
        <f t="shared" si="4"/>
        <v>-4856.1000000000004</v>
      </c>
      <c r="F77" s="83"/>
    </row>
    <row r="78" spans="1:8" ht="24" customHeight="1">
      <c r="A78" s="57">
        <v>8</v>
      </c>
      <c r="B78" s="81" t="s">
        <v>122</v>
      </c>
      <c r="C78" s="84"/>
      <c r="D78" s="85">
        <v>856622.49</v>
      </c>
      <c r="E78" s="85">
        <f t="shared" si="4"/>
        <v>-856622.49</v>
      </c>
      <c r="F78" s="83"/>
    </row>
    <row r="79" spans="1:8" ht="25.5" customHeight="1">
      <c r="A79" s="57">
        <v>9</v>
      </c>
      <c r="B79" s="81" t="s">
        <v>123</v>
      </c>
      <c r="C79" s="79"/>
      <c r="D79" s="77">
        <v>257043.69</v>
      </c>
      <c r="E79" s="77">
        <f t="shared" si="4"/>
        <v>-257043.69</v>
      </c>
      <c r="F79" s="65"/>
    </row>
    <row r="80" spans="1:8" ht="34.5" customHeight="1">
      <c r="A80" s="22"/>
      <c r="B80" s="86" t="s">
        <v>124</v>
      </c>
      <c r="C80" s="87">
        <f>SUM(C74:C79)+C72+C50+C35</f>
        <v>7418985.6040000003</v>
      </c>
      <c r="D80" s="87">
        <f>SUM(D74:D79)+D72+D50+D35</f>
        <v>6395297.5500000007</v>
      </c>
      <c r="E80" s="87">
        <f>SUM(E74:E79)+E72+E50+E35</f>
        <v>1023688.0539999998</v>
      </c>
      <c r="F80" s="65"/>
    </row>
    <row r="81" spans="1:6" ht="30" customHeight="1">
      <c r="A81" s="88"/>
      <c r="E81" s="89"/>
      <c r="F81" s="90"/>
    </row>
    <row r="82" spans="1:6" ht="3" customHeight="1">
      <c r="A82" s="88"/>
      <c r="B82" s="91"/>
      <c r="C82" s="92"/>
      <c r="D82" s="89"/>
      <c r="E82" s="89"/>
      <c r="F82" s="90"/>
    </row>
    <row r="83" spans="1:6" ht="33.75" customHeight="1">
      <c r="A83" s="93"/>
      <c r="C83" s="94"/>
      <c r="D83" s="95"/>
      <c r="E83" s="95"/>
      <c r="F83" s="96"/>
    </row>
    <row r="84" spans="1:6" ht="33.75" customHeight="1">
      <c r="A84" s="93"/>
      <c r="B84" s="91"/>
      <c r="C84" s="97"/>
      <c r="D84" s="98"/>
      <c r="E84" s="99"/>
      <c r="F84" s="99"/>
    </row>
    <row r="85" spans="1:6" ht="17.25" customHeight="1">
      <c r="A85" s="93"/>
      <c r="B85" s="99"/>
      <c r="C85" s="99"/>
      <c r="D85" s="100"/>
      <c r="E85" s="99"/>
      <c r="F85" s="99"/>
    </row>
    <row r="86" spans="1:6" ht="19.5" hidden="1" customHeight="1">
      <c r="A86" s="93"/>
      <c r="B86" s="93"/>
      <c r="C86" s="101"/>
      <c r="D86" s="101"/>
      <c r="E86" s="101"/>
      <c r="F86" s="101"/>
    </row>
    <row r="87" spans="1:6">
      <c r="A87" s="93"/>
      <c r="B87" s="93"/>
      <c r="C87" s="101"/>
      <c r="D87" s="101"/>
      <c r="E87" s="101"/>
      <c r="F87" s="101"/>
    </row>
    <row r="88" spans="1:6">
      <c r="A88" s="93"/>
      <c r="B88" s="93"/>
      <c r="C88" s="101"/>
      <c r="D88" s="101"/>
      <c r="E88" s="101"/>
      <c r="F88" s="101"/>
    </row>
    <row r="89" spans="1:6">
      <c r="A89" s="93"/>
      <c r="B89" s="93"/>
      <c r="C89" s="101"/>
      <c r="D89" s="101"/>
      <c r="E89" s="101"/>
      <c r="F89" s="101"/>
    </row>
    <row r="90" spans="1:6">
      <c r="A90" s="93"/>
      <c r="B90" s="93"/>
      <c r="C90" s="101"/>
      <c r="D90" s="101"/>
      <c r="E90" s="101"/>
      <c r="F90" s="101"/>
    </row>
    <row r="91" spans="1:6" ht="29.25" customHeight="1">
      <c r="A91" s="93"/>
      <c r="B91" s="93"/>
      <c r="C91" s="101"/>
      <c r="D91" s="101"/>
      <c r="E91" s="101"/>
      <c r="F91" s="101"/>
    </row>
    <row r="92" spans="1:6">
      <c r="A92" s="93"/>
      <c r="B92" s="93"/>
      <c r="C92" s="101"/>
      <c r="D92" s="101"/>
      <c r="E92" s="101"/>
      <c r="F92" s="101"/>
    </row>
    <row r="93" spans="1:6">
      <c r="A93" s="93"/>
      <c r="B93" s="93"/>
      <c r="C93" s="101"/>
      <c r="D93" s="101"/>
      <c r="E93" s="101"/>
      <c r="F93" s="101"/>
    </row>
    <row r="94" spans="1:6">
      <c r="A94" s="93"/>
      <c r="B94" s="102"/>
      <c r="C94" s="101"/>
      <c r="D94" s="101"/>
      <c r="E94" s="101"/>
      <c r="F94" s="101"/>
    </row>
    <row r="95" spans="1:6">
      <c r="A95" s="93"/>
      <c r="B95" s="102"/>
      <c r="C95" s="101"/>
      <c r="D95" s="101"/>
      <c r="E95" s="101"/>
      <c r="F95" s="101"/>
    </row>
    <row r="96" spans="1:6">
      <c r="A96" s="93"/>
      <c r="B96" s="93"/>
      <c r="C96" s="93"/>
      <c r="D96" s="93"/>
      <c r="E96" s="93"/>
      <c r="F96" s="101"/>
    </row>
    <row r="97" spans="1:6" ht="17.25">
      <c r="A97" s="93"/>
      <c r="B97" s="103"/>
      <c r="D97" s="93"/>
      <c r="E97" s="93"/>
      <c r="F97" s="104"/>
    </row>
    <row r="98" spans="1:6" ht="17.25">
      <c r="A98" s="93"/>
      <c r="C98" s="103"/>
      <c r="D98" s="93"/>
      <c r="E98" s="93"/>
      <c r="F98" s="93"/>
    </row>
    <row r="99" spans="1:6" ht="17.25">
      <c r="A99" s="93"/>
      <c r="C99" s="103"/>
      <c r="D99" s="93"/>
      <c r="E99" s="93"/>
      <c r="F99" s="93"/>
    </row>
    <row r="100" spans="1:6" ht="17.25">
      <c r="A100" s="93"/>
      <c r="C100" s="103"/>
      <c r="D100" s="93"/>
      <c r="E100" s="93"/>
      <c r="F100" s="93"/>
    </row>
    <row r="101" spans="1:6">
      <c r="A101" s="93"/>
      <c r="B101" s="93"/>
      <c r="C101" s="93"/>
      <c r="D101" s="93"/>
      <c r="E101" s="93"/>
      <c r="F101" s="93"/>
    </row>
    <row r="102" spans="1:6">
      <c r="A102" s="93"/>
      <c r="B102" s="93"/>
      <c r="C102" s="93"/>
      <c r="D102" s="93"/>
      <c r="E102" s="93"/>
      <c r="F102" s="93"/>
    </row>
    <row r="103" spans="1:6">
      <c r="A103" s="93"/>
      <c r="B103" s="93"/>
      <c r="C103" s="93"/>
      <c r="D103" s="93"/>
      <c r="E103" s="93"/>
      <c r="F103" s="93"/>
    </row>
    <row r="104" spans="1:6">
      <c r="A104" s="93"/>
      <c r="B104" s="93"/>
      <c r="C104" s="93"/>
      <c r="D104" s="93"/>
      <c r="E104" s="93"/>
      <c r="F104" s="93"/>
    </row>
    <row r="105" spans="1:6">
      <c r="A105" s="93"/>
      <c r="B105" s="93"/>
      <c r="C105" s="93"/>
      <c r="D105" s="93"/>
      <c r="E105" s="93"/>
      <c r="F105" s="93"/>
    </row>
    <row r="106" spans="1:6">
      <c r="A106" s="93"/>
      <c r="B106" s="93"/>
      <c r="C106" s="93"/>
      <c r="D106" s="93"/>
      <c r="E106" s="93"/>
      <c r="F106" s="93"/>
    </row>
    <row r="107" spans="1:6">
      <c r="A107" s="93"/>
      <c r="B107" s="93"/>
      <c r="C107" s="93"/>
      <c r="D107" s="93"/>
      <c r="E107" s="93"/>
      <c r="F107" s="93"/>
    </row>
    <row r="108" spans="1:6">
      <c r="A108" s="93"/>
      <c r="B108" s="93"/>
      <c r="C108" s="93"/>
      <c r="D108" s="93"/>
      <c r="E108" s="93"/>
      <c r="F108" s="93"/>
    </row>
    <row r="109" spans="1:6">
      <c r="A109" s="93"/>
      <c r="B109" s="93"/>
      <c r="C109" s="93"/>
      <c r="D109" s="93"/>
      <c r="E109" s="93"/>
      <c r="F109" s="93"/>
    </row>
    <row r="110" spans="1:6">
      <c r="A110" s="93"/>
      <c r="B110" s="93"/>
      <c r="C110" s="93"/>
      <c r="D110" s="93"/>
      <c r="E110" s="93"/>
      <c r="F110" s="93"/>
    </row>
    <row r="111" spans="1:6">
      <c r="A111" s="93"/>
      <c r="B111" s="93"/>
      <c r="C111" s="93"/>
      <c r="D111" s="93"/>
      <c r="E111" s="93"/>
      <c r="F111" s="93"/>
    </row>
    <row r="112" spans="1:6">
      <c r="A112" s="93"/>
      <c r="B112" s="93"/>
      <c r="C112" s="93"/>
      <c r="D112" s="93"/>
      <c r="E112" s="93"/>
      <c r="F112" s="93"/>
    </row>
    <row r="113" spans="1:6">
      <c r="A113" s="93"/>
      <c r="B113" s="93"/>
      <c r="C113" s="93"/>
      <c r="D113" s="93"/>
      <c r="E113" s="93"/>
      <c r="F113" s="93"/>
    </row>
    <row r="114" spans="1:6">
      <c r="A114" s="93"/>
      <c r="B114" s="93"/>
      <c r="C114" s="93"/>
      <c r="D114" s="93"/>
      <c r="E114" s="93"/>
      <c r="F114" s="93"/>
    </row>
    <row r="115" spans="1:6">
      <c r="A115" s="93"/>
      <c r="B115" s="93"/>
      <c r="C115" s="93"/>
      <c r="D115" s="93"/>
      <c r="E115" s="93"/>
      <c r="F115" s="93"/>
    </row>
  </sheetData>
  <mergeCells count="6">
    <mergeCell ref="B51:F51"/>
    <mergeCell ref="B2:F2"/>
    <mergeCell ref="B3:F3"/>
    <mergeCell ref="C4:D4"/>
    <mergeCell ref="B23:F23"/>
    <mergeCell ref="B36:F36"/>
  </mergeCells>
  <pageMargins left="0.25" right="0.25" top="0.75" bottom="0.75" header="0.3" footer="0.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 01.07.13-30.06.14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</dc:creator>
  <cp:lastModifiedBy>Пользователь</cp:lastModifiedBy>
  <cp:lastPrinted>2014-06-25T06:10:33Z</cp:lastPrinted>
  <dcterms:created xsi:type="dcterms:W3CDTF">2014-06-24T09:25:18Z</dcterms:created>
  <dcterms:modified xsi:type="dcterms:W3CDTF">2014-06-25T06:12:43Z</dcterms:modified>
</cp:coreProperties>
</file>