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9260" windowHeight="6030" activeTab="0"/>
  </bookViews>
  <sheets>
    <sheet name="смета 01.01.16-31.12.16" sheetId="1" r:id="rId1"/>
    <sheet name="Лист1" sheetId="2" r:id="rId2"/>
  </sheets>
  <definedNames/>
  <calcPr fullCalcOnLoad="1" refMode="R1C1"/>
</workbook>
</file>

<file path=xl/comments1.xml><?xml version="1.0" encoding="utf-8"?>
<comments xmlns="http://schemas.openxmlformats.org/spreadsheetml/2006/main">
  <authors>
    <author>Тамара</author>
  </authors>
  <commentList>
    <comment ref="G70" authorId="0">
      <text>
        <r>
          <rPr>
            <b/>
            <sz val="9"/>
            <rFont val="Tahoma"/>
            <family val="0"/>
          </rPr>
          <t>Тамара:</t>
        </r>
        <r>
          <rPr>
            <sz val="9"/>
            <rFont val="Tahoma"/>
            <family val="0"/>
          </rPr>
          <t xml:space="preserve">
без отпуска</t>
        </r>
      </text>
    </comment>
  </commentList>
</comments>
</file>

<file path=xl/sharedStrings.xml><?xml version="1.0" encoding="utf-8"?>
<sst xmlns="http://schemas.openxmlformats.org/spreadsheetml/2006/main" count="165" uniqueCount="143">
  <si>
    <t>Источники поступлений</t>
  </si>
  <si>
    <t>Платежи от интернет провайдеров и связи</t>
  </si>
  <si>
    <t>Платежи за обслуживание водоснабжения от ООО "Олимп"</t>
  </si>
  <si>
    <t>Платежи от аренды лифтов под рекламу</t>
  </si>
  <si>
    <t>Статьи расходов</t>
  </si>
  <si>
    <t>1.1.</t>
  </si>
  <si>
    <t>1.2.</t>
  </si>
  <si>
    <t>1.3.</t>
  </si>
  <si>
    <t>1.4.</t>
  </si>
  <si>
    <t>1.5.</t>
  </si>
  <si>
    <t>1.6.</t>
  </si>
  <si>
    <t>1.7.</t>
  </si>
  <si>
    <t>1.8.</t>
  </si>
  <si>
    <t>Техническое обслуживание и текущий ремонт дома и общедомовых инженерных сетей и коммуникаций</t>
  </si>
  <si>
    <t>2.1.</t>
  </si>
  <si>
    <t>2.2.</t>
  </si>
  <si>
    <t>2.3.</t>
  </si>
  <si>
    <t>2.4.</t>
  </si>
  <si>
    <t>2.5.</t>
  </si>
  <si>
    <t>2.6.</t>
  </si>
  <si>
    <t>2.7.</t>
  </si>
  <si>
    <t>2.8.</t>
  </si>
  <si>
    <t>Расходы по управлению общим имуществом</t>
  </si>
  <si>
    <t>3.1.</t>
  </si>
  <si>
    <t>3.2.</t>
  </si>
  <si>
    <t>3.3.</t>
  </si>
  <si>
    <t>3.4.</t>
  </si>
  <si>
    <t>3.5.</t>
  </si>
  <si>
    <t>3.6.</t>
  </si>
  <si>
    <t>3.7.</t>
  </si>
  <si>
    <t>3.8.</t>
  </si>
  <si>
    <t>3.9.</t>
  </si>
  <si>
    <t>3.10.</t>
  </si>
  <si>
    <t>3.11.</t>
  </si>
  <si>
    <t>Расходы на получение технической документации из БТИ, ЕГРЮЛ, Кадастра и др.</t>
  </si>
  <si>
    <t>3.12.</t>
  </si>
  <si>
    <t>3.13.</t>
  </si>
  <si>
    <t>3.14.</t>
  </si>
  <si>
    <t>3.15.</t>
  </si>
  <si>
    <t>Налоги: Единый налог при упрощенной системе налогообложения</t>
  </si>
  <si>
    <t xml:space="preserve">№ </t>
  </si>
  <si>
    <t>Должность</t>
  </si>
  <si>
    <t>Дворник дом 1</t>
  </si>
  <si>
    <t>Дворник дом 35</t>
  </si>
  <si>
    <t>Дворник дом 37</t>
  </si>
  <si>
    <t>Дворник дом 39</t>
  </si>
  <si>
    <t>Слесарь-сантехник</t>
  </si>
  <si>
    <t>Дежурный слесарь</t>
  </si>
  <si>
    <t>Электрик</t>
  </si>
  <si>
    <t>Дежурный электрик</t>
  </si>
  <si>
    <t>Инженер</t>
  </si>
  <si>
    <t>Бухгалтер</t>
  </si>
  <si>
    <t>Паспортист</t>
  </si>
  <si>
    <t>Итого</t>
  </si>
  <si>
    <t>кол.</t>
  </si>
  <si>
    <t>ФОТ в месяц</t>
  </si>
  <si>
    <t>ФОТ(с учетом зам. на отпуск</t>
  </si>
  <si>
    <t>Сумма,руб.</t>
  </si>
  <si>
    <t>в месяц               (на руки)</t>
  </si>
  <si>
    <t>1.9.</t>
  </si>
  <si>
    <t xml:space="preserve">Платежи за вывоз мусора от  ООО "Текам" </t>
  </si>
  <si>
    <t xml:space="preserve">           I.ДОХОДЫ </t>
  </si>
  <si>
    <t xml:space="preserve">           II. РАСХОДЫ </t>
  </si>
  <si>
    <t>НДФЛ  (13%) в месяц</t>
  </si>
  <si>
    <t>1.</t>
  </si>
  <si>
    <t>2.</t>
  </si>
  <si>
    <t>3.</t>
  </si>
  <si>
    <t>4.</t>
  </si>
  <si>
    <t>5.</t>
  </si>
  <si>
    <t>Санитарное содержание общего имущества собственников помещений в многоквартирных домах (МКД)</t>
  </si>
  <si>
    <t>Платежи за содержание и ремонт общего имущества от жилого фонда:</t>
  </si>
  <si>
    <t>ТАРИФ НА СОДЕРЖАНИЕ:</t>
  </si>
  <si>
    <t>Премиальный фонд оплаты труда (со страховыми взносами):</t>
  </si>
  <si>
    <t>Уборщица дом 1, 35</t>
  </si>
  <si>
    <t>Уборщица дом 39, 37</t>
  </si>
  <si>
    <t>01.01.16-31.12.16</t>
  </si>
  <si>
    <t xml:space="preserve">                  ШТАТНОЕ РАСПИСАНИЕ    с  01.01.16  по  31.12.16 гг.</t>
  </si>
  <si>
    <t>Текущий ремонт,  в т.ч.  ремонт и обслуживание инженерных систем, оборудования и общих помещений.</t>
  </si>
  <si>
    <t>3.16.</t>
  </si>
  <si>
    <t>Печать платёжных документов (квитанций) в типографии.</t>
  </si>
  <si>
    <t>Обслуживание компьютеров, программ, сайта ТСЖ (замена компьтера).</t>
  </si>
  <si>
    <t xml:space="preserve">Охрана помещения ТСЖ. </t>
  </si>
  <si>
    <t>Страхование гражданской ответственности перед третьими лицами за вред (имущественный и физический), причиненный в ходе эксплуатации здания.</t>
  </si>
  <si>
    <t>Компенсация за использование личных автомобилей  в служебных целях.</t>
  </si>
  <si>
    <t>Страхование гражданской ответственности за эксплуатацию объектов повышенной опасности (лифты).</t>
  </si>
  <si>
    <t xml:space="preserve">Расходы на проведение собраний. </t>
  </si>
  <si>
    <t>Юридические расходы, судебные, нотариальные, регистрационные, иные госпошлины.</t>
  </si>
  <si>
    <t xml:space="preserve">Услуги связи (ГТС, мобильная). </t>
  </si>
  <si>
    <t>Услуги банка.</t>
  </si>
  <si>
    <t>Вознаграждение ревизионной комиссии.</t>
  </si>
  <si>
    <t>Вознаграждение правлению.</t>
  </si>
  <si>
    <t>Обслуживание пожарной автоматики в домах .</t>
  </si>
  <si>
    <t>Оборудование и инструменты (в т.ч. ремонт), спец.одежда .</t>
  </si>
  <si>
    <t>Поверка приборов учета тепла,  манометров, термометров, эл.счетчиков и трансформаторов тока.</t>
  </si>
  <si>
    <t>Технические средства (ремон оргтехники, картриджи, расходные материалы, канцтовары и др.).</t>
  </si>
  <si>
    <t xml:space="preserve">                                                                                             Дополнительные доходы (без п.6,8) всего:</t>
  </si>
  <si>
    <t>Очистка с козырьков подъездов, крышных парапетов, дренажных лотков на крышах  от снега и наледи.</t>
  </si>
  <si>
    <t xml:space="preserve">Вывоз крупногабаритного мусора. </t>
  </si>
  <si>
    <t>Инвентарь для уборки, моющие средства.</t>
  </si>
  <si>
    <t>Дератизация подвалов, контейнерных площадок.</t>
  </si>
  <si>
    <t>Вывоз твердых бытовых отходов.</t>
  </si>
  <si>
    <t>Благоустройство территории.</t>
  </si>
  <si>
    <t>Охрана труда, повышение квалификации специалистов, ИТР.</t>
  </si>
  <si>
    <t>ФОТ+страхо вые взносы в год</t>
  </si>
  <si>
    <t>в смете доходов и расходов</t>
  </si>
  <si>
    <t xml:space="preserve">КОММЕНТАРИИ   К   НЕКОТОРЫМ  СТАТЬЯМ    СМЕТЫ </t>
  </si>
  <si>
    <t>01.01.16 - 31.12.16</t>
  </si>
  <si>
    <t xml:space="preserve">Уборка лестничных клеток: ФОТ и страховые взносы. </t>
  </si>
  <si>
    <t xml:space="preserve">Уборка дворовой территории: ФОТ и страховые взносы.  </t>
  </si>
  <si>
    <t>Технический персонал: ФОТ и страховые взносы.</t>
  </si>
  <si>
    <t>Техническое обслуживание лифтов, тех.освидетельствование.</t>
  </si>
  <si>
    <t>Персонал  управления: ФОТ и страховые взносы.</t>
  </si>
  <si>
    <t>Вознаграждение председателю правления (32 000 на руки + страховые взносы).</t>
  </si>
  <si>
    <t>Итого расходы по управлению общим имуществом:</t>
  </si>
  <si>
    <t>Итого тех. обслуживание и текущий ремонт дома и общедомовых  сетей и коммуникаций:</t>
  </si>
  <si>
    <t xml:space="preserve">ИТОГО ОБЩИЕ РАСХОДЫ: </t>
  </si>
  <si>
    <t xml:space="preserve">ИТОГО  ДОХОДЫ :      </t>
  </si>
  <si>
    <t>Обслуживание системы видеонаблюдения (включая интернет-трафик) .</t>
  </si>
  <si>
    <t>Услуги РКЦ "Город" (рассчётно-кассовы центр) по обмену данными с СибЭКО</t>
  </si>
  <si>
    <t>3.17.</t>
  </si>
  <si>
    <t>Уборка и вывоз снега.</t>
  </si>
  <si>
    <t>6.</t>
  </si>
  <si>
    <t xml:space="preserve"> По факту,  доходная часть ТСЖ, по сравнению с планом 2014г, увеличена на 202 000 рублей, до 608 520 рублей.</t>
  </si>
  <si>
    <t xml:space="preserve">    Комиссия системе "Город" за сбор денежных средств и приём показаний (ежемесячно вносится  отдельным пунктом в  платежный  документ)   2,04% от суммы всех начислений за месяц.</t>
  </si>
  <si>
    <t>Приложение №1</t>
  </si>
  <si>
    <t xml:space="preserve">                  Смета доходов и расходов ТСЖ "Северное сияние", на управление общим имуществом в многоквартирных  домах № 1,35,37,39  по улице Ельцовская,   на период с 01 января 2016г. по 31 декабря 2016г.</t>
  </si>
  <si>
    <t>Платежи от интернет провайдеров и связи (увеличение  платежей в пользу ТСЖ на 43 840 по сравнению с прошлыми периодами)</t>
  </si>
  <si>
    <t>Платежи за вывоз мусора от  ООО "Текам"  (увеличение платежей в пользу ТСЖ на 4 000 рублей)</t>
  </si>
  <si>
    <r>
      <t xml:space="preserve">Возмещение ущерба, штрафные санкции                                                                                        </t>
    </r>
    <r>
      <rPr>
        <i/>
        <sz val="12"/>
        <color indexed="8"/>
        <rFont val="Arial"/>
        <family val="2"/>
      </rPr>
      <t>(по итогам года)</t>
    </r>
  </si>
  <si>
    <r>
      <t xml:space="preserve">Услуги ТСЖ (планируемые)                                                                                                              </t>
    </r>
    <r>
      <rPr>
        <i/>
        <sz val="12"/>
        <color indexed="8"/>
        <rFont val="Arial"/>
        <family val="2"/>
      </rPr>
      <t>(по итогам года)</t>
    </r>
  </si>
  <si>
    <r>
      <t xml:space="preserve">Полученные пени                                                                                                                                </t>
    </r>
    <r>
      <rPr>
        <i/>
        <sz val="12"/>
        <color indexed="8"/>
        <rFont val="Arial"/>
        <family val="2"/>
      </rPr>
      <t>(по итогам года)</t>
    </r>
  </si>
  <si>
    <r>
      <rPr>
        <i/>
        <sz val="12"/>
        <color indexed="8"/>
        <rFont val="Arial"/>
        <family val="2"/>
      </rPr>
      <t xml:space="preserve">Итого санитарное содержание общего имущества собственников помещений в  МКД: </t>
    </r>
    <r>
      <rPr>
        <b/>
        <i/>
        <sz val="12"/>
        <color indexed="8"/>
        <rFont val="Arial"/>
        <family val="2"/>
      </rPr>
      <t xml:space="preserve"> </t>
    </r>
  </si>
  <si>
    <r>
      <t xml:space="preserve">Целевые взносы </t>
    </r>
    <r>
      <rPr>
        <sz val="12"/>
        <rFont val="Arial"/>
        <family val="2"/>
      </rPr>
      <t xml:space="preserve">(в целях исключения повышения стоимости содержания жилья (годовой сметы),  правление совместно с гл.бухгалтером, приняло решение вынести данные статьи расходов за рамки сметы и производить работы только после сбора взносов жильцами конкретного  дома.  </t>
    </r>
  </si>
  <si>
    <t xml:space="preserve">Платные услуги ТСЖ  (в результате смены инженера и слесаря-сантехника, а также оптимизации схемы оказания платных услуг населению, доход ТСЖ за IV квартал 2015 г. составил 16000 рублей, что даёт основание  планировать его  на 2016 год, не ниже 50 000 рублей. За период с 01.07.14 по 01.07.15  доход составил 8 224рублей.) </t>
  </si>
  <si>
    <t>Уборка лестничных клеток: ФОТ и страховые взносы (увеличение запрлаты уборщицы по дому 1 и 35  на 2000 руб/мес. За второе полугодие 2015г., на данном участке сменилось четыре сотрудника, два из которых жительницы нашего ТСЖ. Причина - неадекватное поведение некоторых жильцов дома №35, выражающееся в неуважительном отношении к труду сотрудников и соседям: постоянное захламление лестничных клеток мешками с бытовым мусором, гнилыми овощами, бутылками, окурками, которые кидают прямо на пол. Также из-за присутствия большого  количества использованных шприцов.</t>
  </si>
  <si>
    <t>Благоустройство территории. (Подробный перечень работ в  Приложении №2).</t>
  </si>
  <si>
    <t>Технический персонал: ФОТ и страховые взносы (Увеличение з/п слесарю-сантехнику на 1035 руб/мес).</t>
  </si>
  <si>
    <t>Текущий ремонт,  в т.ч.  ремонт и обслуживание инженерных систем, оборудования и общих помещений. (Подробный перечень работ в  Приложении №2).</t>
  </si>
  <si>
    <t>Поверка приборов учета тепла,  манометров, термометров, эл.счетчиков и трансформаторов тока. (Переход на обслуживание своими силами-уменьшение расходов по статье на 60 000 рублей)</t>
  </si>
  <si>
    <t>Расходы на проведение собраний. (Включает в себя услуги типографии по печатанию бюллетеней голосования, приложений к нему, плакатов -результатов голосованя на инфрмационные щиты. Также услуги курьера по разносу-сбору бюллетеней, для обеспечения кворума.</t>
  </si>
  <si>
    <t xml:space="preserve">Обслуживание компьютеров, программ, сайта ТСЖ (замена компьтера). (В связи с устареванием, со сбоями в работе, замена компьютера председателя правления. </t>
  </si>
  <si>
    <t>Замена приквартирных ламповых светильников  на диодные (ориентировочная стоимость светильника 650 рублей).                                                                                                    Для справки: расходы эл/энергии по освещению МОП у домов 35 (6507 кв.м.,три подъезда) и 39 (11945 кв.м., 5 подъездов) - практически одинаковы: от 1900 до 2200 кВт/мес. В доме 35 все ламповые приквартирные светильники уже без датчиков и как включаются, работают постоянно. В  доме 39, почти все светильники с датчиками. К замене предлагаются  ламповые светильники с вышедшими из строя датчиками движения.</t>
  </si>
  <si>
    <t>Ремонт входных (домофонных) дверей (14шт),  замена тамбурных деревянных (14шт).                                                                          (Ремонт входных дверей: демонтаж, пескоструйка, при необходимости- ремонт/усиление, порошковая окраска, монтаж, из расчёта 13000р.х14шт.  Замена деревянных тамбурных дверей  на металлические из расчёта 14000р.х14шт. (Стоимость указана ориентировочно, без учёта минимальной погрешности).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</si>
</sst>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_-* #,##0.0_р_._-;\-* #,##0.0_р_._-;_-* &quot;-&quot;??_р_._-;_-@_-"/>
    <numFmt numFmtId="166" formatCode="[$-FC19]d\ mmmm\ yyyy\ &quot;г.&quot;"/>
    <numFmt numFmtId="167" formatCode="_-* #,##0.0_р_._-;\-* #,##0.0_р_._-;_-* &quot;-&quot;?_р_._-;_-@_-"/>
    <numFmt numFmtId="168" formatCode="_-* #,##0_р_._-;\-* #,##0_р_._-;_-* &quot;-&quot;??_р_._-;_-@_-"/>
    <numFmt numFmtId="169" formatCode="#,##0.00&quot;р.&quot;"/>
  </numFmts>
  <fonts count="52">
    <font>
      <sz val="11"/>
      <color theme="1"/>
      <name val="Calibri"/>
      <family val="2"/>
    </font>
    <font>
      <sz val="11"/>
      <color indexed="8"/>
      <name val="Calibri"/>
      <family val="2"/>
    </font>
    <font>
      <sz val="11"/>
      <color indexed="8"/>
      <name val="Arial"/>
      <family val="2"/>
    </font>
    <font>
      <sz val="10"/>
      <name val="Arial Cyr"/>
      <family val="0"/>
    </font>
    <font>
      <b/>
      <sz val="12"/>
      <color indexed="8"/>
      <name val="Arial"/>
      <family val="2"/>
    </font>
    <font>
      <sz val="12"/>
      <color indexed="8"/>
      <name val="Arial"/>
      <family val="2"/>
    </font>
    <font>
      <sz val="12"/>
      <name val="Arial"/>
      <family val="2"/>
    </font>
    <font>
      <b/>
      <sz val="12"/>
      <name val="Arial"/>
      <family val="2"/>
    </font>
    <font>
      <sz val="9"/>
      <name val="Tahoma"/>
      <family val="0"/>
    </font>
    <font>
      <b/>
      <sz val="9"/>
      <name val="Tahoma"/>
      <family val="0"/>
    </font>
    <font>
      <i/>
      <sz val="12"/>
      <color indexed="8"/>
      <name val="Arial"/>
      <family val="2"/>
    </font>
    <font>
      <b/>
      <i/>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u val="single"/>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1"/>
      <color theme="1"/>
      <name val="Arial"/>
      <family val="2"/>
    </font>
    <font>
      <sz val="12"/>
      <color theme="1"/>
      <name val="Calibri"/>
      <family val="2"/>
    </font>
    <font>
      <b/>
      <sz val="12"/>
      <color theme="1"/>
      <name val="Arial"/>
      <family val="2"/>
    </font>
    <font>
      <b/>
      <u val="single"/>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bottom style="medium"/>
    </border>
    <border>
      <left style="thin"/>
      <right style="medium"/>
      <top/>
      <bottom style="medium"/>
    </border>
    <border>
      <left style="thin"/>
      <right style="thin"/>
      <top/>
      <bottom style="thin"/>
    </border>
    <border>
      <left style="thin"/>
      <right style="thin"/>
      <top style="thin"/>
      <bottom style="double"/>
    </border>
    <border>
      <left style="thin"/>
      <right style="thin"/>
      <top style="thin"/>
      <bottom/>
    </border>
    <border>
      <left/>
      <right/>
      <top>
        <color indexed="63"/>
      </top>
      <bottom style="thin"/>
    </border>
    <border>
      <left style="thin"/>
      <right style="thin"/>
      <top style="medium"/>
      <bottom style="thin"/>
    </border>
    <border>
      <left style="medium"/>
      <right style="thin"/>
      <top style="thin"/>
      <bottom style="medium"/>
    </border>
    <border>
      <left/>
      <right/>
      <top style="thin"/>
      <bottom style="double"/>
    </border>
    <border>
      <left style="thin"/>
      <right style="medium"/>
      <top style="thin"/>
      <bottom style="medium"/>
    </border>
    <border>
      <left style="thin"/>
      <right style="medium"/>
      <top/>
      <bottom style="thin"/>
    </border>
    <border>
      <left style="thin"/>
      <right>
        <color indexed="63"/>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thin"/>
      <top style="thin"/>
      <bottom style="thin"/>
    </border>
    <border>
      <left style="thin"/>
      <right style="medium"/>
      <top style="medium"/>
      <bottom/>
    </border>
    <border>
      <left style="thin"/>
      <right style="medium"/>
      <top/>
      <bottom/>
    </border>
    <border>
      <left>
        <color indexed="63"/>
      </left>
      <right>
        <color indexed="63"/>
      </right>
      <top style="double"/>
      <bottom>
        <color indexed="63"/>
      </bottom>
    </border>
    <border>
      <left style="thin"/>
      <right/>
      <top style="thin"/>
      <bottom style="double"/>
    </border>
    <border>
      <left/>
      <right style="thin"/>
      <top style="thin"/>
      <bottom style="double"/>
    </border>
    <border>
      <left style="thin"/>
      <right/>
      <top>
        <color indexed="63"/>
      </top>
      <bottom style="thin"/>
    </border>
    <border>
      <left>
        <color indexed="63"/>
      </left>
      <right style="thin"/>
      <top>
        <color indexed="63"/>
      </top>
      <bottom style="thin"/>
    </border>
    <border>
      <left style="thin"/>
      <right/>
      <top>
        <color indexed="63"/>
      </top>
      <bottom style="medium"/>
    </border>
    <border>
      <left/>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5" fillId="32" borderId="0" applyNumberFormat="0" applyBorder="0" applyAlignment="0" applyProtection="0"/>
  </cellStyleXfs>
  <cellXfs count="205">
    <xf numFmtId="0" fontId="0" fillId="0" borderId="0" xfId="0" applyFont="1" applyAlignment="1">
      <alignment/>
    </xf>
    <xf numFmtId="0" fontId="0" fillId="0" borderId="0" xfId="0" applyFill="1" applyAlignment="1">
      <alignment/>
    </xf>
    <xf numFmtId="0" fontId="0" fillId="0" borderId="0" xfId="0" applyBorder="1" applyAlignment="1">
      <alignment/>
    </xf>
    <xf numFmtId="0" fontId="5" fillId="0" borderId="0" xfId="0" applyFont="1" applyAlignment="1">
      <alignment/>
    </xf>
    <xf numFmtId="0" fontId="5" fillId="0" borderId="0" xfId="0" applyFont="1" applyFill="1" applyAlignment="1">
      <alignment/>
    </xf>
    <xf numFmtId="0" fontId="5" fillId="0" borderId="0" xfId="0" applyFont="1" applyBorder="1" applyAlignment="1">
      <alignment/>
    </xf>
    <xf numFmtId="0" fontId="4" fillId="0" borderId="0" xfId="0" applyFont="1" applyBorder="1" applyAlignment="1">
      <alignment horizontal="left" vertical="top" indent="1"/>
    </xf>
    <xf numFmtId="0" fontId="5" fillId="0" borderId="0" xfId="0" applyFont="1" applyFill="1" applyBorder="1" applyAlignment="1">
      <alignment horizontal="right" vertical="top"/>
    </xf>
    <xf numFmtId="0" fontId="46" fillId="0" borderId="0" xfId="0" applyFont="1" applyBorder="1" applyAlignment="1">
      <alignment/>
    </xf>
    <xf numFmtId="0" fontId="46" fillId="0" borderId="0" xfId="0" applyFont="1" applyAlignment="1">
      <alignment/>
    </xf>
    <xf numFmtId="0" fontId="6" fillId="0" borderId="0" xfId="52" applyFont="1">
      <alignment/>
      <protection/>
    </xf>
    <xf numFmtId="0" fontId="47" fillId="0" borderId="0" xfId="0" applyFont="1" applyAlignment="1">
      <alignment/>
    </xf>
    <xf numFmtId="0" fontId="2" fillId="0" borderId="10" xfId="0" applyFont="1" applyFill="1" applyBorder="1" applyAlignment="1">
      <alignment horizontal="center" vertical="center" wrapText="1"/>
    </xf>
    <xf numFmtId="0" fontId="4" fillId="0" borderId="10" xfId="0" applyFont="1" applyBorder="1" applyAlignment="1">
      <alignment horizontal="centerContinuous" vertical="center" wrapText="1"/>
    </xf>
    <xf numFmtId="0" fontId="4" fillId="0" borderId="10" xfId="0" applyFont="1" applyBorder="1" applyAlignment="1">
      <alignment horizontal="centerContinuous" vertical="top" wrapText="1"/>
    </xf>
    <xf numFmtId="0" fontId="5" fillId="0" borderId="10" xfId="0" applyFont="1" applyFill="1" applyBorder="1" applyAlignment="1">
      <alignment horizontal="center" vertical="center" wrapText="1"/>
    </xf>
    <xf numFmtId="0" fontId="5" fillId="0" borderId="11" xfId="0" applyFont="1" applyBorder="1" applyAlignment="1">
      <alignment horizontal="center" vertical="top" wrapText="1"/>
    </xf>
    <xf numFmtId="169" fontId="4" fillId="0" borderId="11" xfId="59" applyNumberFormat="1" applyFont="1" applyFill="1" applyBorder="1" applyAlignment="1">
      <alignment horizontal="center" vertical="center"/>
    </xf>
    <xf numFmtId="0" fontId="5" fillId="0" borderId="12" xfId="0" applyFont="1" applyFill="1" applyBorder="1" applyAlignment="1">
      <alignment horizontal="center" vertical="top" wrapText="1"/>
    </xf>
    <xf numFmtId="169" fontId="5" fillId="0" borderId="13" xfId="59" applyNumberFormat="1" applyFont="1" applyFill="1" applyBorder="1" applyAlignment="1">
      <alignment horizontal="center" vertical="center"/>
    </xf>
    <xf numFmtId="0" fontId="5" fillId="0" borderId="14" xfId="0" applyFont="1" applyBorder="1" applyAlignment="1">
      <alignment horizontal="center" vertical="top" wrapText="1"/>
    </xf>
    <xf numFmtId="169" fontId="5" fillId="0" borderId="15" xfId="59" applyNumberFormat="1" applyFont="1" applyFill="1" applyBorder="1" applyAlignment="1">
      <alignment horizontal="center" vertical="center"/>
    </xf>
    <xf numFmtId="0" fontId="5" fillId="0" borderId="16" xfId="0" applyFont="1" applyBorder="1" applyAlignment="1">
      <alignment horizontal="center" vertical="top" wrapText="1"/>
    </xf>
    <xf numFmtId="169" fontId="5" fillId="0" borderId="17" xfId="59" applyNumberFormat="1" applyFont="1" applyFill="1" applyBorder="1" applyAlignment="1">
      <alignment horizontal="center" vertical="center"/>
    </xf>
    <xf numFmtId="0" fontId="5" fillId="0" borderId="18" xfId="0" applyFont="1" applyBorder="1" applyAlignment="1">
      <alignment horizontal="center" vertical="top" wrapText="1"/>
    </xf>
    <xf numFmtId="169" fontId="4" fillId="33" borderId="19" xfId="59" applyNumberFormat="1" applyFont="1" applyFill="1" applyBorder="1" applyAlignment="1">
      <alignment horizontal="center" vertical="center"/>
    </xf>
    <xf numFmtId="169" fontId="4" fillId="0" borderId="20" xfId="59"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top" wrapText="1"/>
    </xf>
    <xf numFmtId="0" fontId="5" fillId="34" borderId="10" xfId="0" applyFont="1" applyFill="1" applyBorder="1" applyAlignment="1">
      <alignment horizontal="center" vertical="top" wrapText="1"/>
    </xf>
    <xf numFmtId="169" fontId="5" fillId="34" borderId="10"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169" fontId="5" fillId="0" borderId="10" xfId="0" applyNumberFormat="1" applyFont="1" applyFill="1" applyBorder="1" applyAlignment="1">
      <alignment horizontal="center" vertical="center" wrapText="1"/>
    </xf>
    <xf numFmtId="169" fontId="46" fillId="0" borderId="10" xfId="0" applyNumberFormat="1" applyFont="1" applyFill="1" applyBorder="1" applyAlignment="1">
      <alignment horizontal="center" vertical="top"/>
    </xf>
    <xf numFmtId="169" fontId="46" fillId="34" borderId="10" xfId="0" applyNumberFormat="1" applyFont="1" applyFill="1" applyBorder="1" applyAlignment="1">
      <alignment horizontal="center" vertical="center"/>
    </xf>
    <xf numFmtId="169" fontId="46" fillId="0" borderId="10" xfId="0" applyNumberFormat="1" applyFont="1" applyFill="1" applyBorder="1" applyAlignment="1">
      <alignment horizontal="center" vertical="center"/>
    </xf>
    <xf numFmtId="0" fontId="5" fillId="0" borderId="21" xfId="0" applyFont="1" applyBorder="1" applyAlignment="1">
      <alignment horizontal="center" vertical="center"/>
    </xf>
    <xf numFmtId="169" fontId="4" fillId="0" borderId="21" xfId="59" applyNumberFormat="1" applyFont="1" applyFill="1" applyBorder="1" applyAlignment="1">
      <alignment horizontal="center" vertical="top"/>
    </xf>
    <xf numFmtId="0" fontId="4" fillId="0" borderId="20" xfId="0" applyFont="1" applyBorder="1" applyAlignment="1">
      <alignment horizontal="center" vertical="top"/>
    </xf>
    <xf numFmtId="169" fontId="5" fillId="0" borderId="10" xfId="59" applyNumberFormat="1" applyFont="1" applyFill="1" applyBorder="1" applyAlignment="1">
      <alignment horizontal="center" vertical="center" wrapText="1"/>
    </xf>
    <xf numFmtId="169" fontId="46" fillId="0" borderId="10" xfId="59" applyNumberFormat="1" applyFont="1" applyFill="1" applyBorder="1" applyAlignment="1">
      <alignment horizontal="center" vertical="center"/>
    </xf>
    <xf numFmtId="169" fontId="46" fillId="34" borderId="20" xfId="59" applyNumberFormat="1" applyFont="1" applyFill="1" applyBorder="1" applyAlignment="1">
      <alignment horizontal="center" vertical="top"/>
    </xf>
    <xf numFmtId="0" fontId="5" fillId="0" borderId="10" xfId="0" applyFont="1" applyBorder="1" applyAlignment="1">
      <alignment horizontal="center" vertical="center" wrapText="1"/>
    </xf>
    <xf numFmtId="0" fontId="5" fillId="0" borderId="22" xfId="0" applyFont="1" applyFill="1" applyBorder="1" applyAlignment="1">
      <alignment horizontal="center" vertical="top" wrapText="1"/>
    </xf>
    <xf numFmtId="169" fontId="46" fillId="34" borderId="22" xfId="59" applyNumberFormat="1" applyFont="1" applyFill="1" applyBorder="1" applyAlignment="1">
      <alignment horizontal="center" vertical="center"/>
    </xf>
    <xf numFmtId="0" fontId="5" fillId="0" borderId="21" xfId="0" applyFont="1" applyBorder="1" applyAlignment="1">
      <alignment horizontal="center" vertical="top" wrapText="1"/>
    </xf>
    <xf numFmtId="0" fontId="4" fillId="0" borderId="20" xfId="0" applyFont="1" applyBorder="1" applyAlignment="1">
      <alignment horizontal="center" vertical="center"/>
    </xf>
    <xf numFmtId="169" fontId="46" fillId="0" borderId="22"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169" fontId="46" fillId="0" borderId="20" xfId="0" applyNumberFormat="1" applyFont="1" applyFill="1" applyBorder="1" applyAlignment="1">
      <alignment horizontal="center" vertical="center"/>
    </xf>
    <xf numFmtId="0" fontId="5" fillId="34" borderId="22" xfId="0" applyFont="1" applyFill="1" applyBorder="1" applyAlignment="1">
      <alignment horizontal="center" vertical="top" wrapText="1"/>
    </xf>
    <xf numFmtId="169" fontId="46" fillId="34" borderId="22" xfId="0" applyNumberFormat="1" applyFont="1" applyFill="1" applyBorder="1" applyAlignment="1">
      <alignment horizontal="center" vertical="center"/>
    </xf>
    <xf numFmtId="0" fontId="5" fillId="0" borderId="21" xfId="0" applyFont="1" applyBorder="1" applyAlignment="1">
      <alignment/>
    </xf>
    <xf numFmtId="169" fontId="4" fillId="0" borderId="21" xfId="0" applyNumberFormat="1" applyFont="1" applyFill="1" applyBorder="1" applyAlignment="1">
      <alignment horizontal="center" vertical="center"/>
    </xf>
    <xf numFmtId="0" fontId="11" fillId="0" borderId="0" xfId="0" applyFont="1" applyBorder="1" applyAlignment="1">
      <alignment horizontal="right" vertical="top" wrapText="1"/>
    </xf>
    <xf numFmtId="169" fontId="4" fillId="0" borderId="0" xfId="0" applyNumberFormat="1" applyFont="1" applyFill="1" applyBorder="1" applyAlignment="1">
      <alignment horizontal="center" vertical="center"/>
    </xf>
    <xf numFmtId="0" fontId="5" fillId="0" borderId="23" xfId="0" applyFont="1" applyBorder="1" applyAlignment="1">
      <alignment/>
    </xf>
    <xf numFmtId="0" fontId="11" fillId="0" borderId="23" xfId="0" applyFont="1" applyBorder="1" applyAlignment="1">
      <alignment horizontal="right" vertical="top" wrapText="1"/>
    </xf>
    <xf numFmtId="169" fontId="4" fillId="0" borderId="23" xfId="0" applyNumberFormat="1" applyFont="1" applyFill="1" applyBorder="1" applyAlignment="1">
      <alignment horizontal="center" vertical="center"/>
    </xf>
    <xf numFmtId="0" fontId="4" fillId="0" borderId="10" xfId="0" applyFont="1" applyBorder="1" applyAlignment="1">
      <alignment horizontal="center" vertical="top"/>
    </xf>
    <xf numFmtId="169" fontId="46" fillId="0" borderId="10" xfId="59" applyNumberFormat="1" applyFont="1" applyFill="1" applyBorder="1" applyAlignment="1">
      <alignment horizontal="center" vertical="top"/>
    </xf>
    <xf numFmtId="0" fontId="5" fillId="0" borderId="10" xfId="0" applyFont="1" applyBorder="1" applyAlignment="1">
      <alignment/>
    </xf>
    <xf numFmtId="169" fontId="4" fillId="0" borderId="10" xfId="59" applyNumberFormat="1" applyFont="1" applyFill="1" applyBorder="1" applyAlignment="1">
      <alignment horizontal="center" vertical="center"/>
    </xf>
    <xf numFmtId="0" fontId="4" fillId="0" borderId="10" xfId="0" applyFont="1" applyBorder="1" applyAlignment="1">
      <alignment horizontal="center" vertical="center"/>
    </xf>
    <xf numFmtId="0" fontId="6" fillId="0" borderId="22" xfId="52" applyFont="1" applyBorder="1" applyAlignment="1">
      <alignment vertical="center"/>
      <protection/>
    </xf>
    <xf numFmtId="0" fontId="6" fillId="0" borderId="22" xfId="52" applyFont="1" applyBorder="1" applyAlignment="1">
      <alignment horizontal="center" vertical="center"/>
      <protection/>
    </xf>
    <xf numFmtId="0" fontId="6" fillId="0" borderId="22" xfId="52" applyFont="1" applyBorder="1" applyAlignment="1">
      <alignment horizontal="center" vertical="center" wrapText="1"/>
      <protection/>
    </xf>
    <xf numFmtId="0" fontId="6" fillId="0" borderId="12" xfId="52" applyFont="1" applyFill="1" applyBorder="1" applyAlignment="1">
      <alignment horizontal="left"/>
      <protection/>
    </xf>
    <xf numFmtId="0" fontId="6" fillId="0" borderId="24" xfId="52" applyFont="1" applyFill="1" applyBorder="1" applyAlignment="1">
      <alignment horizontal="left" vertical="top"/>
      <protection/>
    </xf>
    <xf numFmtId="0" fontId="6" fillId="0" borderId="24" xfId="52" applyFont="1" applyFill="1" applyBorder="1" applyAlignment="1">
      <alignment horizontal="center" vertical="top"/>
      <protection/>
    </xf>
    <xf numFmtId="169" fontId="6" fillId="0" borderId="24" xfId="59" applyNumberFormat="1" applyFont="1" applyFill="1" applyBorder="1" applyAlignment="1">
      <alignment horizontal="center"/>
    </xf>
    <xf numFmtId="169" fontId="6" fillId="0" borderId="24" xfId="59" applyNumberFormat="1" applyFont="1" applyFill="1" applyBorder="1" applyAlignment="1">
      <alignment horizontal="center" vertical="top"/>
    </xf>
    <xf numFmtId="169" fontId="6" fillId="0" borderId="24" xfId="52" applyNumberFormat="1" applyFont="1" applyFill="1" applyBorder="1" applyAlignment="1">
      <alignment horizontal="center" vertical="top"/>
      <protection/>
    </xf>
    <xf numFmtId="0" fontId="6" fillId="0" borderId="25" xfId="52" applyFont="1" applyFill="1" applyBorder="1" applyAlignment="1">
      <alignment horizontal="left"/>
      <protection/>
    </xf>
    <xf numFmtId="0" fontId="6" fillId="0" borderId="11" xfId="52" applyFont="1" applyFill="1" applyBorder="1" applyAlignment="1">
      <alignment horizontal="left" vertical="top"/>
      <protection/>
    </xf>
    <xf numFmtId="0" fontId="6" fillId="0" borderId="11" xfId="52" applyFont="1" applyFill="1" applyBorder="1" applyAlignment="1">
      <alignment horizontal="center" vertical="top"/>
      <protection/>
    </xf>
    <xf numFmtId="169" fontId="6" fillId="0" borderId="11" xfId="59" applyNumberFormat="1" applyFont="1" applyFill="1" applyBorder="1" applyAlignment="1">
      <alignment horizontal="center"/>
    </xf>
    <xf numFmtId="169" fontId="6" fillId="0" borderId="11" xfId="59" applyNumberFormat="1" applyFont="1" applyFill="1" applyBorder="1" applyAlignment="1">
      <alignment horizontal="center" vertical="top"/>
    </xf>
    <xf numFmtId="169" fontId="6" fillId="0" borderId="11" xfId="52" applyNumberFormat="1" applyFont="1" applyFill="1" applyBorder="1" applyAlignment="1">
      <alignment horizontal="center" vertical="top"/>
      <protection/>
    </xf>
    <xf numFmtId="0" fontId="6" fillId="0" borderId="14" xfId="52" applyFont="1" applyFill="1" applyBorder="1" applyAlignment="1">
      <alignment horizontal="left"/>
      <protection/>
    </xf>
    <xf numFmtId="0" fontId="6" fillId="0" borderId="10" xfId="52" applyFont="1" applyFill="1" applyBorder="1" applyAlignment="1">
      <alignment horizontal="left" vertical="top"/>
      <protection/>
    </xf>
    <xf numFmtId="0" fontId="6" fillId="0" borderId="10" xfId="52" applyFont="1" applyFill="1" applyBorder="1" applyAlignment="1">
      <alignment horizontal="center" vertical="top"/>
      <protection/>
    </xf>
    <xf numFmtId="169" fontId="6" fillId="0" borderId="10" xfId="59" applyNumberFormat="1" applyFont="1" applyFill="1" applyBorder="1" applyAlignment="1">
      <alignment horizontal="center"/>
    </xf>
    <xf numFmtId="169" fontId="6" fillId="0" borderId="10" xfId="59" applyNumberFormat="1" applyFont="1" applyFill="1" applyBorder="1" applyAlignment="1">
      <alignment horizontal="center" vertical="top"/>
    </xf>
    <xf numFmtId="169" fontId="6" fillId="0" borderId="10" xfId="52" applyNumberFormat="1" applyFont="1" applyFill="1" applyBorder="1" applyAlignment="1">
      <alignment horizontal="center" vertical="top"/>
      <protection/>
    </xf>
    <xf numFmtId="0" fontId="6" fillId="0" borderId="14" xfId="52" applyFont="1" applyFill="1" applyBorder="1" applyAlignment="1">
      <alignment horizontal="left" vertical="top"/>
      <protection/>
    </xf>
    <xf numFmtId="0" fontId="6" fillId="0" borderId="20" xfId="52" applyFont="1" applyBorder="1" applyAlignment="1">
      <alignment horizontal="left"/>
      <protection/>
    </xf>
    <xf numFmtId="0" fontId="7" fillId="0" borderId="20" xfId="52" applyFont="1" applyBorder="1" applyAlignment="1">
      <alignment horizontal="left" indent="1"/>
      <protection/>
    </xf>
    <xf numFmtId="0" fontId="7" fillId="0" borderId="20" xfId="52" applyFont="1" applyBorder="1" applyAlignment="1">
      <alignment horizontal="center"/>
      <protection/>
    </xf>
    <xf numFmtId="169" fontId="7" fillId="0" borderId="20" xfId="52" applyNumberFormat="1" applyFont="1" applyBorder="1" applyAlignment="1">
      <alignment horizontal="left" indent="1"/>
      <protection/>
    </xf>
    <xf numFmtId="169" fontId="7" fillId="0" borderId="20" xfId="59" applyNumberFormat="1" applyFont="1" applyBorder="1" applyAlignment="1">
      <alignment horizontal="center"/>
    </xf>
    <xf numFmtId="169" fontId="7" fillId="0" borderId="20" xfId="52" applyNumberFormat="1" applyFont="1" applyBorder="1" applyAlignment="1">
      <alignment horizontal="center"/>
      <protection/>
    </xf>
    <xf numFmtId="169" fontId="7" fillId="0" borderId="20" xfId="59" applyNumberFormat="1" applyFont="1" applyBorder="1" applyAlignment="1">
      <alignment horizontal="center" vertical="center"/>
    </xf>
    <xf numFmtId="0" fontId="48" fillId="0" borderId="26" xfId="0" applyFont="1" applyBorder="1" applyAlignment="1">
      <alignment/>
    </xf>
    <xf numFmtId="0" fontId="48" fillId="0" borderId="26" xfId="0" applyFont="1" applyFill="1" applyBorder="1" applyAlignment="1">
      <alignment/>
    </xf>
    <xf numFmtId="0" fontId="4" fillId="0" borderId="22" xfId="0" applyFont="1" applyBorder="1" applyAlignment="1">
      <alignment horizontal="centerContinuous" vertical="center" wrapText="1"/>
    </xf>
    <xf numFmtId="0" fontId="4" fillId="0" borderId="22" xfId="0" applyFont="1" applyFill="1" applyBorder="1" applyAlignment="1">
      <alignment horizontal="center" vertical="center" wrapText="1"/>
    </xf>
    <xf numFmtId="0" fontId="4" fillId="0" borderId="12" xfId="0" applyFont="1" applyBorder="1" applyAlignment="1">
      <alignment horizontal="center" vertical="top" wrapText="1"/>
    </xf>
    <xf numFmtId="0" fontId="5" fillId="0" borderId="14" xfId="0" applyFont="1" applyFill="1" applyBorder="1" applyAlignment="1">
      <alignment horizontal="center" vertical="top" wrapText="1"/>
    </xf>
    <xf numFmtId="169" fontId="5" fillId="0" borderId="15"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169" fontId="46" fillId="0" borderId="27" xfId="0" applyNumberFormat="1" applyFont="1" applyFill="1" applyBorder="1" applyAlignment="1">
      <alignment horizontal="center" vertical="center"/>
    </xf>
    <xf numFmtId="0" fontId="4" fillId="0" borderId="12" xfId="0" applyFont="1" applyBorder="1" applyAlignment="1">
      <alignment horizontal="center" vertical="center"/>
    </xf>
    <xf numFmtId="0" fontId="5" fillId="0" borderId="14" xfId="0" applyFont="1" applyBorder="1" applyAlignment="1">
      <alignment horizontal="center" vertical="center" wrapText="1"/>
    </xf>
    <xf numFmtId="169" fontId="5" fillId="0" borderId="15" xfId="59" applyNumberFormat="1" applyFont="1" applyFill="1" applyBorder="1" applyAlignment="1">
      <alignment horizontal="center" vertical="center" wrapText="1"/>
    </xf>
    <xf numFmtId="169" fontId="46" fillId="0" borderId="28" xfId="59" applyNumberFormat="1" applyFont="1" applyFill="1" applyBorder="1" applyAlignment="1">
      <alignment horizontal="center" vertical="top"/>
    </xf>
    <xf numFmtId="169" fontId="46" fillId="0" borderId="27" xfId="59" applyNumberFormat="1" applyFont="1" applyFill="1" applyBorder="1" applyAlignment="1">
      <alignment horizontal="center" vertical="center"/>
    </xf>
    <xf numFmtId="169" fontId="46" fillId="0" borderId="15" xfId="0" applyNumberFormat="1" applyFont="1" applyFill="1" applyBorder="1" applyAlignment="1">
      <alignment horizontal="center" vertical="center"/>
    </xf>
    <xf numFmtId="0" fontId="5" fillId="0" borderId="25" xfId="0" applyFont="1" applyFill="1" applyBorder="1" applyAlignment="1">
      <alignment horizontal="center" vertical="top" wrapText="1"/>
    </xf>
    <xf numFmtId="0" fontId="5" fillId="0" borderId="14" xfId="0" applyFont="1" applyFill="1" applyBorder="1" applyAlignment="1">
      <alignment horizontal="center" vertical="center" wrapText="1"/>
    </xf>
    <xf numFmtId="169" fontId="5" fillId="0" borderId="10" xfId="59" applyNumberFormat="1" applyFont="1" applyFill="1" applyBorder="1" applyAlignment="1">
      <alignment horizontal="center" vertical="center"/>
    </xf>
    <xf numFmtId="0" fontId="7" fillId="0" borderId="2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37"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33" xfId="0" applyFont="1" applyFill="1" applyBorder="1" applyAlignment="1">
      <alignment horizontal="left" vertical="top"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5" fillId="0" borderId="38" xfId="0" applyFont="1" applyFill="1" applyBorder="1" applyAlignment="1">
      <alignment horizontal="left" vertical="top" wrapText="1"/>
    </xf>
    <xf numFmtId="0" fontId="6" fillId="0" borderId="35" xfId="0" applyFont="1" applyFill="1" applyBorder="1" applyAlignment="1">
      <alignment horizontal="left" vertical="top" wrapText="1"/>
    </xf>
    <xf numFmtId="0" fontId="6" fillId="0" borderId="36" xfId="0" applyFont="1" applyFill="1" applyBorder="1" applyAlignment="1">
      <alignment horizontal="left" vertical="top" wrapText="1"/>
    </xf>
    <xf numFmtId="0" fontId="6" fillId="0" borderId="37" xfId="0" applyFont="1" applyFill="1" applyBorder="1" applyAlignment="1">
      <alignment horizontal="left" vertical="top" wrapText="1"/>
    </xf>
    <xf numFmtId="0" fontId="5" fillId="0" borderId="32" xfId="0" applyFont="1" applyBorder="1" applyAlignment="1">
      <alignment horizontal="right" vertical="top"/>
    </xf>
    <xf numFmtId="0" fontId="5" fillId="0" borderId="33" xfId="0" applyFont="1" applyBorder="1" applyAlignment="1">
      <alignment horizontal="right" vertical="top"/>
    </xf>
    <xf numFmtId="0" fontId="5" fillId="0" borderId="38" xfId="0" applyFont="1" applyBorder="1" applyAlignment="1">
      <alignment horizontal="right" vertical="top"/>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4" fillId="0" borderId="29" xfId="0" applyFont="1" applyFill="1" applyBorder="1" applyAlignment="1">
      <alignment horizontal="left" vertical="justify"/>
    </xf>
    <xf numFmtId="0" fontId="4" fillId="0" borderId="30" xfId="0" applyFont="1" applyFill="1" applyBorder="1" applyAlignment="1">
      <alignment horizontal="left" vertical="justify"/>
    </xf>
    <xf numFmtId="0" fontId="4" fillId="0" borderId="31" xfId="0" applyFont="1" applyFill="1" applyBorder="1" applyAlignment="1">
      <alignment horizontal="left" vertical="justify"/>
    </xf>
    <xf numFmtId="0" fontId="5" fillId="0" borderId="33" xfId="0" applyFont="1" applyBorder="1" applyAlignment="1">
      <alignment horizontal="left" vertical="top" wrapText="1"/>
    </xf>
    <xf numFmtId="0" fontId="5" fillId="0" borderId="38" xfId="0" applyFont="1" applyBorder="1" applyAlignment="1">
      <alignment horizontal="left" vertical="top" wrapText="1"/>
    </xf>
    <xf numFmtId="0" fontId="4" fillId="0" borderId="23" xfId="0" applyFont="1" applyBorder="1" applyAlignment="1">
      <alignment horizontal="left"/>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4" fillId="0" borderId="38" xfId="0" applyFont="1" applyBorder="1" applyAlignment="1">
      <alignment horizontal="right" vertical="center"/>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8" xfId="0" applyFont="1" applyBorder="1" applyAlignment="1">
      <alignment horizontal="left" vertical="top" wrapText="1"/>
    </xf>
    <xf numFmtId="0" fontId="5" fillId="0" borderId="23" xfId="0" applyFont="1" applyBorder="1" applyAlignment="1">
      <alignment horizontal="left"/>
    </xf>
    <xf numFmtId="0" fontId="5" fillId="0" borderId="30" xfId="0" applyFont="1" applyFill="1" applyBorder="1" applyAlignment="1">
      <alignment horizontal="left" vertical="top" wrapText="1"/>
    </xf>
    <xf numFmtId="169" fontId="6" fillId="0" borderId="39" xfId="59" applyNumberFormat="1" applyFont="1" applyFill="1" applyBorder="1" applyAlignment="1">
      <alignment horizontal="center" vertical="center"/>
    </xf>
    <xf numFmtId="169" fontId="6" fillId="0" borderId="40" xfId="59" applyNumberFormat="1" applyFont="1" applyFill="1" applyBorder="1" applyAlignment="1">
      <alignment horizontal="center" vertical="center"/>
    </xf>
    <xf numFmtId="169" fontId="6" fillId="0" borderId="19" xfId="59" applyNumberFormat="1" applyFont="1" applyFill="1" applyBorder="1" applyAlignment="1">
      <alignment horizontal="center" vertical="center"/>
    </xf>
    <xf numFmtId="0" fontId="49" fillId="0" borderId="41" xfId="0" applyFont="1" applyBorder="1" applyAlignment="1">
      <alignment horizontal="center"/>
    </xf>
    <xf numFmtId="0" fontId="5" fillId="0" borderId="32" xfId="0" applyFont="1" applyBorder="1" applyAlignment="1">
      <alignment horizontal="left" vertical="top" wrapText="1"/>
    </xf>
    <xf numFmtId="0" fontId="6" fillId="34" borderId="32" xfId="0" applyFont="1" applyFill="1" applyBorder="1" applyAlignment="1">
      <alignment horizontal="left" vertical="top" wrapText="1"/>
    </xf>
    <xf numFmtId="0" fontId="6" fillId="34" borderId="33" xfId="0" applyFont="1" applyFill="1" applyBorder="1" applyAlignment="1">
      <alignment horizontal="left" vertical="top" wrapText="1"/>
    </xf>
    <xf numFmtId="0" fontId="10" fillId="0" borderId="42" xfId="0" applyFont="1" applyBorder="1" applyAlignment="1">
      <alignment horizontal="right" vertical="top" wrapText="1"/>
    </xf>
    <xf numFmtId="0" fontId="11" fillId="0" borderId="26" xfId="0" applyFont="1" applyBorder="1" applyAlignment="1">
      <alignment horizontal="right" vertical="top" wrapText="1"/>
    </xf>
    <xf numFmtId="0" fontId="11" fillId="0" borderId="43" xfId="0" applyFont="1" applyBorder="1" applyAlignment="1">
      <alignment horizontal="righ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5" fillId="34" borderId="32" xfId="0" applyFont="1" applyFill="1" applyBorder="1" applyAlignment="1">
      <alignment horizontal="left" vertical="top" wrapText="1"/>
    </xf>
    <xf numFmtId="0" fontId="10" fillId="34" borderId="33" xfId="0" applyFont="1" applyFill="1" applyBorder="1" applyAlignment="1">
      <alignment horizontal="left" vertical="top" wrapText="1"/>
    </xf>
    <xf numFmtId="0" fontId="5" fillId="34" borderId="33" xfId="0" applyFont="1" applyFill="1" applyBorder="1" applyAlignment="1">
      <alignment horizontal="left" vertical="top" wrapText="1"/>
    </xf>
    <xf numFmtId="0" fontId="5" fillId="34" borderId="38" xfId="0" applyFont="1" applyFill="1" applyBorder="1" applyAlignment="1">
      <alignment horizontal="left" vertical="top" wrapText="1"/>
    </xf>
    <xf numFmtId="0" fontId="4" fillId="0" borderId="4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10" fillId="0" borderId="33" xfId="0" applyFont="1" applyFill="1" applyBorder="1" applyAlignment="1">
      <alignment horizontal="left" vertical="top" wrapText="1"/>
    </xf>
    <xf numFmtId="0" fontId="5" fillId="0" borderId="32" xfId="0" applyFont="1" applyFill="1" applyBorder="1" applyAlignment="1">
      <alignment horizontal="left" vertical="top"/>
    </xf>
    <xf numFmtId="0" fontId="5" fillId="0" borderId="33" xfId="0" applyFont="1" applyFill="1" applyBorder="1" applyAlignment="1">
      <alignment horizontal="left" vertical="top"/>
    </xf>
    <xf numFmtId="0" fontId="5" fillId="0" borderId="38" xfId="0" applyFont="1" applyFill="1" applyBorder="1" applyAlignment="1">
      <alignment horizontal="left" vertical="top"/>
    </xf>
    <xf numFmtId="0" fontId="5" fillId="0" borderId="26" xfId="0" applyFont="1" applyBorder="1" applyAlignment="1">
      <alignment horizontal="left" vertical="top" wrapText="1"/>
    </xf>
    <xf numFmtId="0" fontId="5" fillId="0" borderId="43" xfId="0" applyFont="1" applyBorder="1" applyAlignment="1">
      <alignment horizontal="left" vertical="top" wrapText="1"/>
    </xf>
    <xf numFmtId="0" fontId="50" fillId="0" borderId="0" xfId="0" applyFont="1" applyAlignment="1">
      <alignment horizontal="right"/>
    </xf>
    <xf numFmtId="0" fontId="46" fillId="0" borderId="46" xfId="0" applyFont="1" applyBorder="1" applyAlignment="1">
      <alignment horizontal="right"/>
    </xf>
    <xf numFmtId="0" fontId="46" fillId="0" borderId="47" xfId="0" applyFont="1" applyBorder="1" applyAlignment="1">
      <alignment horizontal="right"/>
    </xf>
    <xf numFmtId="0" fontId="46" fillId="0" borderId="48" xfId="0" applyFont="1" applyBorder="1" applyAlignment="1">
      <alignment horizontal="right"/>
    </xf>
    <xf numFmtId="0" fontId="4" fillId="0" borderId="32" xfId="0" applyFont="1" applyFill="1" applyBorder="1" applyAlignment="1">
      <alignment horizontal="left" vertical="justify"/>
    </xf>
    <xf numFmtId="0" fontId="4" fillId="0" borderId="33" xfId="0" applyFont="1" applyFill="1" applyBorder="1" applyAlignment="1">
      <alignment horizontal="left" vertical="justify"/>
    </xf>
    <xf numFmtId="0" fontId="4" fillId="0" borderId="38" xfId="0" applyFont="1" applyFill="1" applyBorder="1" applyAlignment="1">
      <alignment horizontal="left" vertical="justify"/>
    </xf>
    <xf numFmtId="0" fontId="5" fillId="0" borderId="35" xfId="0" applyFont="1" applyBorder="1" applyAlignment="1">
      <alignment horizontal="right" vertical="top" wrapText="1"/>
    </xf>
    <xf numFmtId="0" fontId="5" fillId="0" borderId="36" xfId="0" applyFont="1" applyBorder="1" applyAlignment="1">
      <alignment horizontal="right" vertical="top" wrapText="1"/>
    </xf>
    <xf numFmtId="0" fontId="5" fillId="0" borderId="37" xfId="0" applyFont="1" applyBorder="1" applyAlignment="1">
      <alignment horizontal="right" vertical="top" wrapText="1"/>
    </xf>
    <xf numFmtId="0" fontId="46" fillId="0" borderId="49" xfId="0" applyFont="1" applyBorder="1" applyAlignment="1">
      <alignment horizontal="right" vertical="center"/>
    </xf>
    <xf numFmtId="0" fontId="46" fillId="0" borderId="36" xfId="0" applyFont="1" applyBorder="1" applyAlignment="1">
      <alignment horizontal="right" vertical="center"/>
    </xf>
    <xf numFmtId="0" fontId="46" fillId="0" borderId="50" xfId="0" applyFont="1" applyBorder="1" applyAlignment="1">
      <alignment horizontal="right" vertical="center"/>
    </xf>
    <xf numFmtId="0" fontId="10" fillId="0" borderId="42" xfId="0" applyFont="1" applyFill="1" applyBorder="1" applyAlignment="1">
      <alignment horizontal="right" vertical="top" wrapText="1"/>
    </xf>
    <xf numFmtId="0" fontId="11" fillId="0" borderId="26" xfId="0" applyFont="1" applyFill="1" applyBorder="1" applyAlignment="1">
      <alignment horizontal="right" vertical="top" wrapText="1"/>
    </xf>
    <xf numFmtId="0" fontId="11" fillId="0" borderId="43" xfId="0" applyFont="1" applyFill="1" applyBorder="1" applyAlignment="1">
      <alignment horizontal="right" vertical="top" wrapText="1"/>
    </xf>
    <xf numFmtId="0" fontId="6" fillId="34" borderId="38" xfId="0" applyFont="1" applyFill="1" applyBorder="1" applyAlignment="1">
      <alignment horizontal="left" vertical="top" wrapText="1"/>
    </xf>
    <xf numFmtId="0" fontId="5" fillId="34" borderId="32" xfId="0" applyFont="1" applyFill="1" applyBorder="1" applyAlignment="1">
      <alignment horizontal="left" vertical="top"/>
    </xf>
    <xf numFmtId="0" fontId="5" fillId="34" borderId="33" xfId="0" applyFont="1" applyFill="1" applyBorder="1" applyAlignment="1">
      <alignment horizontal="left" vertical="top"/>
    </xf>
    <xf numFmtId="0" fontId="5" fillId="34" borderId="38" xfId="0" applyFont="1" applyFill="1" applyBorder="1" applyAlignment="1">
      <alignment horizontal="left" vertical="top"/>
    </xf>
    <xf numFmtId="0" fontId="5" fillId="0" borderId="50" xfId="0" applyFont="1" applyFill="1" applyBorder="1" applyAlignment="1">
      <alignment horizontal="left" vertical="top" wrapText="1"/>
    </xf>
    <xf numFmtId="0" fontId="4" fillId="0" borderId="0" xfId="0" applyFont="1" applyAlignment="1">
      <alignment horizontal="center" vertical="center" wrapText="1"/>
    </xf>
    <xf numFmtId="0" fontId="7" fillId="0" borderId="0" xfId="52" applyFont="1" applyAlignment="1">
      <alignment horizontal="center"/>
      <protection/>
    </xf>
    <xf numFmtId="0" fontId="11" fillId="0" borderId="42" xfId="0" applyFont="1" applyFill="1" applyBorder="1" applyAlignment="1">
      <alignment horizontal="right" vertical="top" wrapText="1"/>
    </xf>
    <xf numFmtId="0" fontId="4" fillId="0" borderId="29" xfId="0" applyFont="1" applyBorder="1" applyAlignment="1">
      <alignment horizontal="right" vertical="top" wrapText="1"/>
    </xf>
    <xf numFmtId="0" fontId="4" fillId="0" borderId="30" xfId="0" applyFont="1" applyBorder="1" applyAlignment="1">
      <alignment horizontal="right" vertical="top" wrapText="1"/>
    </xf>
    <xf numFmtId="0" fontId="4" fillId="0" borderId="51" xfId="0" applyFont="1" applyBorder="1" applyAlignment="1">
      <alignment horizontal="right" vertical="top"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штатное расписание на 2013г."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J106"/>
  <sheetViews>
    <sheetView tabSelected="1" zoomScaleSheetLayoutView="100" zoomScalePageLayoutView="0" workbookViewId="0" topLeftCell="A1">
      <selection activeCell="J25" sqref="J25"/>
    </sheetView>
  </sheetViews>
  <sheetFormatPr defaultColWidth="9.140625" defaultRowHeight="15"/>
  <cols>
    <col min="1" max="1" width="6.140625" style="0" customWidth="1"/>
    <col min="2" max="2" width="23.140625" style="0" customWidth="1"/>
    <col min="3" max="3" width="5.28125" style="0" customWidth="1"/>
    <col min="4" max="4" width="16.57421875" style="0" customWidth="1"/>
    <col min="5" max="5" width="14.8515625" style="0" customWidth="1"/>
    <col min="6" max="6" width="15.421875" style="0" customWidth="1"/>
    <col min="7" max="7" width="17.00390625" style="0" customWidth="1"/>
    <col min="8" max="8" width="17.7109375" style="0" customWidth="1"/>
    <col min="9" max="9" width="18.7109375" style="1" customWidth="1"/>
  </cols>
  <sheetData>
    <row r="1" spans="2:9" ht="21.75" customHeight="1">
      <c r="B1" s="11"/>
      <c r="C1" s="11"/>
      <c r="D1" s="11"/>
      <c r="E1" s="11"/>
      <c r="F1" s="11"/>
      <c r="G1" s="11"/>
      <c r="H1" s="175" t="s">
        <v>124</v>
      </c>
      <c r="I1" s="175"/>
    </row>
    <row r="2" spans="1:9" ht="37.5" customHeight="1">
      <c r="A2" s="196" t="s">
        <v>125</v>
      </c>
      <c r="B2" s="196"/>
      <c r="C2" s="196"/>
      <c r="D2" s="196"/>
      <c r="E2" s="196"/>
      <c r="F2" s="196"/>
      <c r="G2" s="196"/>
      <c r="H2" s="196"/>
      <c r="I2" s="196"/>
    </row>
    <row r="3" spans="1:9" ht="13.5" customHeight="1">
      <c r="A3" s="141" t="s">
        <v>61</v>
      </c>
      <c r="B3" s="141"/>
      <c r="C3" s="141"/>
      <c r="D3" s="141"/>
      <c r="E3" s="141"/>
      <c r="F3" s="141"/>
      <c r="G3" s="141"/>
      <c r="H3" s="141"/>
      <c r="I3" s="141"/>
    </row>
    <row r="4" spans="1:9" ht="21.75" customHeight="1">
      <c r="A4" s="13" t="s">
        <v>40</v>
      </c>
      <c r="B4" s="202" t="s">
        <v>0</v>
      </c>
      <c r="C4" s="203"/>
      <c r="D4" s="203"/>
      <c r="E4" s="203"/>
      <c r="F4" s="203"/>
      <c r="G4" s="203"/>
      <c r="H4" s="204"/>
      <c r="I4" s="12" t="s">
        <v>75</v>
      </c>
    </row>
    <row r="5" spans="1:9" ht="15.75" customHeight="1" thickBot="1">
      <c r="A5" s="16">
        <v>1</v>
      </c>
      <c r="B5" s="182" t="s">
        <v>70</v>
      </c>
      <c r="C5" s="183"/>
      <c r="D5" s="183"/>
      <c r="E5" s="183"/>
      <c r="F5" s="183"/>
      <c r="G5" s="183"/>
      <c r="H5" s="184"/>
      <c r="I5" s="17">
        <f>I62</f>
        <v>6656203.3</v>
      </c>
    </row>
    <row r="6" spans="1:9" ht="16.5" customHeight="1">
      <c r="A6" s="18">
        <v>2</v>
      </c>
      <c r="B6" s="149" t="s">
        <v>1</v>
      </c>
      <c r="C6" s="149"/>
      <c r="D6" s="149"/>
      <c r="E6" s="149"/>
      <c r="F6" s="149"/>
      <c r="G6" s="149"/>
      <c r="H6" s="149"/>
      <c r="I6" s="19">
        <v>454320</v>
      </c>
    </row>
    <row r="7" spans="1:9" ht="17.25" customHeight="1">
      <c r="A7" s="20">
        <v>3</v>
      </c>
      <c r="B7" s="139" t="s">
        <v>60</v>
      </c>
      <c r="C7" s="139"/>
      <c r="D7" s="139"/>
      <c r="E7" s="139"/>
      <c r="F7" s="139"/>
      <c r="G7" s="139"/>
      <c r="H7" s="139"/>
      <c r="I7" s="21">
        <v>36000</v>
      </c>
    </row>
    <row r="8" spans="1:9" ht="16.5" customHeight="1">
      <c r="A8" s="20">
        <v>4</v>
      </c>
      <c r="B8" s="139" t="s">
        <v>2</v>
      </c>
      <c r="C8" s="139"/>
      <c r="D8" s="139"/>
      <c r="E8" s="139"/>
      <c r="F8" s="139"/>
      <c r="G8" s="139"/>
      <c r="H8" s="139"/>
      <c r="I8" s="21">
        <v>18000</v>
      </c>
    </row>
    <row r="9" spans="1:9" ht="16.5" customHeight="1">
      <c r="A9" s="20">
        <v>5</v>
      </c>
      <c r="B9" s="139" t="s">
        <v>3</v>
      </c>
      <c r="C9" s="139"/>
      <c r="D9" s="139"/>
      <c r="E9" s="139"/>
      <c r="F9" s="139"/>
      <c r="G9" s="139"/>
      <c r="H9" s="139"/>
      <c r="I9" s="21">
        <v>50400</v>
      </c>
    </row>
    <row r="10" spans="1:9" ht="16.5" customHeight="1">
      <c r="A10" s="20">
        <v>6</v>
      </c>
      <c r="B10" s="139" t="s">
        <v>128</v>
      </c>
      <c r="C10" s="139"/>
      <c r="D10" s="139"/>
      <c r="E10" s="139"/>
      <c r="F10" s="139"/>
      <c r="G10" s="139"/>
      <c r="H10" s="140"/>
      <c r="I10" s="21"/>
    </row>
    <row r="11" spans="1:9" ht="16.5" customHeight="1">
      <c r="A11" s="20">
        <v>7</v>
      </c>
      <c r="B11" s="139" t="s">
        <v>129</v>
      </c>
      <c r="C11" s="139"/>
      <c r="D11" s="139"/>
      <c r="E11" s="139"/>
      <c r="F11" s="139"/>
      <c r="G11" s="139"/>
      <c r="H11" s="140"/>
      <c r="I11" s="21">
        <v>50000</v>
      </c>
    </row>
    <row r="12" spans="1:9" ht="16.5" customHeight="1" thickBot="1">
      <c r="A12" s="22">
        <v>8</v>
      </c>
      <c r="B12" s="173" t="s">
        <v>130</v>
      </c>
      <c r="C12" s="173"/>
      <c r="D12" s="173"/>
      <c r="E12" s="173"/>
      <c r="F12" s="173"/>
      <c r="G12" s="173"/>
      <c r="H12" s="174"/>
      <c r="I12" s="23"/>
    </row>
    <row r="13" spans="1:9" ht="16.5" customHeight="1" thickBot="1" thickTop="1">
      <c r="A13" s="24"/>
      <c r="B13" s="176" t="s">
        <v>95</v>
      </c>
      <c r="C13" s="177"/>
      <c r="D13" s="177"/>
      <c r="E13" s="177"/>
      <c r="F13" s="177"/>
      <c r="G13" s="177"/>
      <c r="H13" s="178"/>
      <c r="I13" s="25">
        <f>SUM(I6:I12)</f>
        <v>608720</v>
      </c>
    </row>
    <row r="14" spans="1:9" ht="15.75" customHeight="1">
      <c r="A14" s="199" t="s">
        <v>116</v>
      </c>
      <c r="B14" s="200"/>
      <c r="C14" s="200"/>
      <c r="D14" s="200"/>
      <c r="E14" s="200"/>
      <c r="F14" s="200"/>
      <c r="G14" s="200"/>
      <c r="H14" s="201"/>
      <c r="I14" s="26">
        <f>I5+I13</f>
        <v>7264923.3</v>
      </c>
    </row>
    <row r="15" spans="1:9" ht="3.75" customHeight="1">
      <c r="A15" s="3"/>
      <c r="B15" s="3"/>
      <c r="C15" s="3"/>
      <c r="D15" s="3"/>
      <c r="E15" s="3"/>
      <c r="F15" s="3"/>
      <c r="G15" s="3"/>
      <c r="H15" s="3"/>
      <c r="I15" s="4"/>
    </row>
    <row r="16" spans="1:9" ht="12" customHeight="1">
      <c r="A16" s="141" t="s">
        <v>62</v>
      </c>
      <c r="B16" s="141"/>
      <c r="C16" s="141"/>
      <c r="D16" s="141"/>
      <c r="E16" s="141"/>
      <c r="F16" s="141"/>
      <c r="G16" s="141"/>
      <c r="H16" s="141"/>
      <c r="I16" s="141"/>
    </row>
    <row r="17" spans="1:9" ht="15.75">
      <c r="A17" s="13" t="s">
        <v>40</v>
      </c>
      <c r="B17" s="13" t="s">
        <v>4</v>
      </c>
      <c r="C17" s="13"/>
      <c r="D17" s="13"/>
      <c r="E17" s="13"/>
      <c r="F17" s="13"/>
      <c r="G17" s="13"/>
      <c r="H17" s="13"/>
      <c r="I17" s="27" t="s">
        <v>57</v>
      </c>
    </row>
    <row r="18" spans="1:9" ht="16.5" customHeight="1">
      <c r="A18" s="28" t="s">
        <v>64</v>
      </c>
      <c r="B18" s="179" t="s">
        <v>69</v>
      </c>
      <c r="C18" s="180"/>
      <c r="D18" s="180"/>
      <c r="E18" s="180"/>
      <c r="F18" s="180"/>
      <c r="G18" s="180"/>
      <c r="H18" s="180"/>
      <c r="I18" s="181"/>
    </row>
    <row r="19" spans="1:9" ht="16.5" customHeight="1">
      <c r="A19" s="29" t="s">
        <v>5</v>
      </c>
      <c r="B19" s="162" t="s">
        <v>107</v>
      </c>
      <c r="C19" s="163"/>
      <c r="D19" s="163"/>
      <c r="E19" s="163"/>
      <c r="F19" s="163"/>
      <c r="G19" s="163"/>
      <c r="H19" s="163"/>
      <c r="I19" s="30">
        <v>659032.56</v>
      </c>
    </row>
    <row r="20" spans="1:9" ht="17.25" customHeight="1">
      <c r="A20" s="31" t="s">
        <v>6</v>
      </c>
      <c r="B20" s="114" t="s">
        <v>108</v>
      </c>
      <c r="C20" s="115"/>
      <c r="D20" s="115"/>
      <c r="E20" s="115"/>
      <c r="F20" s="115"/>
      <c r="G20" s="115"/>
      <c r="H20" s="115"/>
      <c r="I20" s="32">
        <v>693794.4</v>
      </c>
    </row>
    <row r="21" spans="1:9" ht="15" customHeight="1">
      <c r="A21" s="31" t="s">
        <v>7</v>
      </c>
      <c r="B21" s="114" t="s">
        <v>96</v>
      </c>
      <c r="C21" s="115"/>
      <c r="D21" s="115"/>
      <c r="E21" s="115"/>
      <c r="F21" s="115"/>
      <c r="G21" s="115"/>
      <c r="H21" s="127"/>
      <c r="I21" s="33">
        <v>10000</v>
      </c>
    </row>
    <row r="22" spans="1:9" ht="17.25" customHeight="1">
      <c r="A22" s="29" t="s">
        <v>8</v>
      </c>
      <c r="B22" s="162" t="s">
        <v>120</v>
      </c>
      <c r="C22" s="164"/>
      <c r="D22" s="164"/>
      <c r="E22" s="164"/>
      <c r="F22" s="164"/>
      <c r="G22" s="164"/>
      <c r="H22" s="165"/>
      <c r="I22" s="34">
        <v>80000</v>
      </c>
    </row>
    <row r="23" spans="1:9" ht="16.5" customHeight="1">
      <c r="A23" s="31" t="s">
        <v>9</v>
      </c>
      <c r="B23" s="170" t="s">
        <v>97</v>
      </c>
      <c r="C23" s="171"/>
      <c r="D23" s="171"/>
      <c r="E23" s="171"/>
      <c r="F23" s="171"/>
      <c r="G23" s="171"/>
      <c r="H23" s="172"/>
      <c r="I23" s="35">
        <v>30000</v>
      </c>
    </row>
    <row r="24" spans="1:9" ht="16.5" customHeight="1">
      <c r="A24" s="31" t="s">
        <v>10</v>
      </c>
      <c r="B24" s="114" t="s">
        <v>98</v>
      </c>
      <c r="C24" s="115"/>
      <c r="D24" s="115"/>
      <c r="E24" s="115"/>
      <c r="F24" s="115"/>
      <c r="G24" s="115"/>
      <c r="H24" s="115"/>
      <c r="I24" s="35">
        <v>15000</v>
      </c>
    </row>
    <row r="25" spans="1:9" ht="16.5" customHeight="1">
      <c r="A25" s="31" t="s">
        <v>11</v>
      </c>
      <c r="B25" s="114" t="s">
        <v>99</v>
      </c>
      <c r="C25" s="115"/>
      <c r="D25" s="115"/>
      <c r="E25" s="115"/>
      <c r="F25" s="115"/>
      <c r="G25" s="115"/>
      <c r="H25" s="127"/>
      <c r="I25" s="35">
        <v>10000</v>
      </c>
    </row>
    <row r="26" spans="1:9" ht="18" customHeight="1">
      <c r="A26" s="31" t="s">
        <v>12</v>
      </c>
      <c r="B26" s="114" t="s">
        <v>100</v>
      </c>
      <c r="C26" s="115"/>
      <c r="D26" s="115"/>
      <c r="E26" s="115"/>
      <c r="F26" s="115"/>
      <c r="G26" s="115"/>
      <c r="H26" s="115"/>
      <c r="I26" s="35">
        <v>497760</v>
      </c>
    </row>
    <row r="27" spans="1:9" ht="18" customHeight="1">
      <c r="A27" s="29" t="s">
        <v>59</v>
      </c>
      <c r="B27" s="162" t="s">
        <v>101</v>
      </c>
      <c r="C27" s="164"/>
      <c r="D27" s="164"/>
      <c r="E27" s="164"/>
      <c r="F27" s="164"/>
      <c r="G27" s="164"/>
      <c r="H27" s="164"/>
      <c r="I27" s="34">
        <v>300000</v>
      </c>
    </row>
    <row r="28" spans="1:9" ht="17.25" customHeight="1" thickBot="1">
      <c r="A28" s="36"/>
      <c r="B28" s="198" t="s">
        <v>131</v>
      </c>
      <c r="C28" s="189"/>
      <c r="D28" s="189"/>
      <c r="E28" s="189"/>
      <c r="F28" s="189"/>
      <c r="G28" s="189"/>
      <c r="H28" s="190"/>
      <c r="I28" s="37">
        <f>SUM(I19:I27)</f>
        <v>2295586.96</v>
      </c>
    </row>
    <row r="29" spans="1:9" ht="17.25" customHeight="1" thickTop="1">
      <c r="A29" s="38" t="s">
        <v>65</v>
      </c>
      <c r="B29" s="166" t="s">
        <v>13</v>
      </c>
      <c r="C29" s="167"/>
      <c r="D29" s="167"/>
      <c r="E29" s="167"/>
      <c r="F29" s="167"/>
      <c r="G29" s="167"/>
      <c r="H29" s="167"/>
      <c r="I29" s="168"/>
    </row>
    <row r="30" spans="1:9" ht="16.5" customHeight="1">
      <c r="A30" s="31" t="s">
        <v>14</v>
      </c>
      <c r="B30" s="114" t="s">
        <v>109</v>
      </c>
      <c r="C30" s="169"/>
      <c r="D30" s="169"/>
      <c r="E30" s="169"/>
      <c r="F30" s="169"/>
      <c r="G30" s="169"/>
      <c r="H30" s="169"/>
      <c r="I30" s="39">
        <v>717077.14</v>
      </c>
    </row>
    <row r="31" spans="1:9" ht="16.5" customHeight="1">
      <c r="A31" s="31" t="s">
        <v>15</v>
      </c>
      <c r="B31" s="114" t="s">
        <v>110</v>
      </c>
      <c r="C31" s="115"/>
      <c r="D31" s="115"/>
      <c r="E31" s="115"/>
      <c r="F31" s="115"/>
      <c r="G31" s="115"/>
      <c r="H31" s="115"/>
      <c r="I31" s="40">
        <v>620160</v>
      </c>
    </row>
    <row r="32" spans="1:9" ht="16.5" customHeight="1">
      <c r="A32" s="31" t="s">
        <v>16</v>
      </c>
      <c r="B32" s="114" t="s">
        <v>102</v>
      </c>
      <c r="C32" s="115"/>
      <c r="D32" s="115"/>
      <c r="E32" s="115"/>
      <c r="F32" s="115"/>
      <c r="G32" s="115"/>
      <c r="H32" s="115"/>
      <c r="I32" s="40">
        <v>10000</v>
      </c>
    </row>
    <row r="33" spans="1:9" ht="18" customHeight="1">
      <c r="A33" s="29" t="s">
        <v>17</v>
      </c>
      <c r="B33" s="155" t="s">
        <v>77</v>
      </c>
      <c r="C33" s="156"/>
      <c r="D33" s="156"/>
      <c r="E33" s="156"/>
      <c r="F33" s="156"/>
      <c r="G33" s="156"/>
      <c r="H33" s="156"/>
      <c r="I33" s="41">
        <v>550000</v>
      </c>
    </row>
    <row r="34" spans="1:9" ht="17.25" customHeight="1">
      <c r="A34" s="15" t="s">
        <v>18</v>
      </c>
      <c r="B34" s="170" t="s">
        <v>93</v>
      </c>
      <c r="C34" s="171"/>
      <c r="D34" s="171"/>
      <c r="E34" s="171"/>
      <c r="F34" s="171"/>
      <c r="G34" s="171"/>
      <c r="H34" s="171"/>
      <c r="I34" s="40">
        <v>30000</v>
      </c>
    </row>
    <row r="35" spans="1:9" ht="18" customHeight="1">
      <c r="A35" s="42" t="s">
        <v>19</v>
      </c>
      <c r="B35" s="114" t="s">
        <v>92</v>
      </c>
      <c r="C35" s="115"/>
      <c r="D35" s="115"/>
      <c r="E35" s="115"/>
      <c r="F35" s="115"/>
      <c r="G35" s="115"/>
      <c r="H35" s="115"/>
      <c r="I35" s="40">
        <v>10000</v>
      </c>
    </row>
    <row r="36" spans="1:9" ht="16.5" customHeight="1">
      <c r="A36" s="31" t="s">
        <v>20</v>
      </c>
      <c r="B36" s="114" t="s">
        <v>91</v>
      </c>
      <c r="C36" s="115"/>
      <c r="D36" s="115"/>
      <c r="E36" s="115"/>
      <c r="F36" s="115"/>
      <c r="G36" s="115"/>
      <c r="H36" s="115"/>
      <c r="I36" s="40">
        <v>78000</v>
      </c>
    </row>
    <row r="37" spans="1:9" ht="16.5" customHeight="1">
      <c r="A37" s="43" t="s">
        <v>21</v>
      </c>
      <c r="B37" s="192" t="s">
        <v>117</v>
      </c>
      <c r="C37" s="193"/>
      <c r="D37" s="193"/>
      <c r="E37" s="193"/>
      <c r="F37" s="193"/>
      <c r="G37" s="193"/>
      <c r="H37" s="194"/>
      <c r="I37" s="44">
        <v>45000</v>
      </c>
    </row>
    <row r="38" spans="1:9" ht="18" customHeight="1" thickBot="1">
      <c r="A38" s="45"/>
      <c r="B38" s="188" t="s">
        <v>114</v>
      </c>
      <c r="C38" s="189"/>
      <c r="D38" s="189"/>
      <c r="E38" s="189"/>
      <c r="F38" s="189"/>
      <c r="G38" s="189"/>
      <c r="H38" s="190"/>
      <c r="I38" s="37">
        <f>SUM(I30:I37)</f>
        <v>2060237.1400000001</v>
      </c>
    </row>
    <row r="39" spans="1:9" ht="19.5" customHeight="1" thickTop="1">
      <c r="A39" s="46" t="s">
        <v>66</v>
      </c>
      <c r="B39" s="166" t="s">
        <v>22</v>
      </c>
      <c r="C39" s="167"/>
      <c r="D39" s="167"/>
      <c r="E39" s="167"/>
      <c r="F39" s="167"/>
      <c r="G39" s="167"/>
      <c r="H39" s="167"/>
      <c r="I39" s="168"/>
    </row>
    <row r="40" spans="1:9" ht="16.5" customHeight="1">
      <c r="A40" s="29" t="s">
        <v>23</v>
      </c>
      <c r="B40" s="162" t="s">
        <v>111</v>
      </c>
      <c r="C40" s="163"/>
      <c r="D40" s="163"/>
      <c r="E40" s="163"/>
      <c r="F40" s="163"/>
      <c r="G40" s="163"/>
      <c r="H40" s="163"/>
      <c r="I40" s="30">
        <v>1187576</v>
      </c>
    </row>
    <row r="41" spans="1:9" ht="16.5" customHeight="1">
      <c r="A41" s="29" t="s">
        <v>24</v>
      </c>
      <c r="B41" s="162" t="s">
        <v>112</v>
      </c>
      <c r="C41" s="164"/>
      <c r="D41" s="164"/>
      <c r="E41" s="164"/>
      <c r="F41" s="164"/>
      <c r="G41" s="164"/>
      <c r="H41" s="164"/>
      <c r="I41" s="34">
        <f>36800*12*1.202</f>
        <v>530803.2</v>
      </c>
    </row>
    <row r="42" spans="1:9" ht="16.5" customHeight="1">
      <c r="A42" s="31" t="s">
        <v>25</v>
      </c>
      <c r="B42" s="114" t="s">
        <v>90</v>
      </c>
      <c r="C42" s="115"/>
      <c r="D42" s="115"/>
      <c r="E42" s="115"/>
      <c r="F42" s="115"/>
      <c r="G42" s="115"/>
      <c r="H42" s="115"/>
      <c r="I42" s="35">
        <v>120000</v>
      </c>
    </row>
    <row r="43" spans="1:9" ht="16.5" customHeight="1">
      <c r="A43" s="31" t="s">
        <v>26</v>
      </c>
      <c r="B43" s="114" t="s">
        <v>89</v>
      </c>
      <c r="C43" s="115"/>
      <c r="D43" s="115"/>
      <c r="E43" s="115"/>
      <c r="F43" s="115"/>
      <c r="G43" s="115"/>
      <c r="H43" s="115"/>
      <c r="I43" s="47">
        <v>15000</v>
      </c>
    </row>
    <row r="44" spans="1:9" ht="16.5" customHeight="1">
      <c r="A44" s="48" t="s">
        <v>27</v>
      </c>
      <c r="B44" s="114" t="s">
        <v>88</v>
      </c>
      <c r="C44" s="115"/>
      <c r="D44" s="115"/>
      <c r="E44" s="115"/>
      <c r="F44" s="115"/>
      <c r="G44" s="115"/>
      <c r="H44" s="115"/>
      <c r="I44" s="35">
        <v>42000</v>
      </c>
    </row>
    <row r="45" spans="1:9" ht="16.5" customHeight="1">
      <c r="A45" s="29" t="s">
        <v>28</v>
      </c>
      <c r="B45" s="162" t="s">
        <v>118</v>
      </c>
      <c r="C45" s="164"/>
      <c r="D45" s="164"/>
      <c r="E45" s="164"/>
      <c r="F45" s="164"/>
      <c r="G45" s="164"/>
      <c r="H45" s="165"/>
      <c r="I45" s="34">
        <v>50000</v>
      </c>
    </row>
    <row r="46" spans="1:9" ht="16.5" customHeight="1">
      <c r="A46" s="31" t="s">
        <v>29</v>
      </c>
      <c r="B46" s="122" t="s">
        <v>87</v>
      </c>
      <c r="C46" s="123"/>
      <c r="D46" s="123"/>
      <c r="E46" s="123"/>
      <c r="F46" s="123"/>
      <c r="G46" s="123"/>
      <c r="H46" s="123"/>
      <c r="I46" s="35">
        <v>22000</v>
      </c>
    </row>
    <row r="47" spans="1:9" ht="17.25" customHeight="1">
      <c r="A47" s="48" t="s">
        <v>30</v>
      </c>
      <c r="B47" s="122" t="s">
        <v>94</v>
      </c>
      <c r="C47" s="123"/>
      <c r="D47" s="123"/>
      <c r="E47" s="123"/>
      <c r="F47" s="123"/>
      <c r="G47" s="123"/>
      <c r="H47" s="123"/>
      <c r="I47" s="35">
        <v>30000</v>
      </c>
    </row>
    <row r="48" spans="1:9" ht="17.25" customHeight="1">
      <c r="A48" s="48" t="s">
        <v>31</v>
      </c>
      <c r="B48" s="114" t="s">
        <v>86</v>
      </c>
      <c r="C48" s="115"/>
      <c r="D48" s="115"/>
      <c r="E48" s="115"/>
      <c r="F48" s="115"/>
      <c r="G48" s="115"/>
      <c r="H48" s="115"/>
      <c r="I48" s="49">
        <v>10000</v>
      </c>
    </row>
    <row r="49" spans="1:9" ht="16.5" customHeight="1">
      <c r="A49" s="31" t="s">
        <v>32</v>
      </c>
      <c r="B49" s="114" t="s">
        <v>85</v>
      </c>
      <c r="C49" s="115"/>
      <c r="D49" s="115"/>
      <c r="E49" s="115"/>
      <c r="F49" s="115"/>
      <c r="G49" s="115"/>
      <c r="H49" s="115"/>
      <c r="I49" s="35">
        <v>30000</v>
      </c>
    </row>
    <row r="50" spans="1:9" ht="15.75" customHeight="1">
      <c r="A50" s="31" t="s">
        <v>33</v>
      </c>
      <c r="B50" s="154" t="s">
        <v>34</v>
      </c>
      <c r="C50" s="139"/>
      <c r="D50" s="139"/>
      <c r="E50" s="139"/>
      <c r="F50" s="139"/>
      <c r="G50" s="139"/>
      <c r="H50" s="139"/>
      <c r="I50" s="35">
        <v>5000</v>
      </c>
    </row>
    <row r="51" spans="1:9" ht="17.25" customHeight="1">
      <c r="A51" s="48" t="s">
        <v>35</v>
      </c>
      <c r="B51" s="114" t="s">
        <v>84</v>
      </c>
      <c r="C51" s="115"/>
      <c r="D51" s="115"/>
      <c r="E51" s="115"/>
      <c r="F51" s="115"/>
      <c r="G51" s="115"/>
      <c r="H51" s="115"/>
      <c r="I51" s="35">
        <v>10000</v>
      </c>
    </row>
    <row r="52" spans="1:9" ht="16.5" customHeight="1">
      <c r="A52" s="31" t="s">
        <v>36</v>
      </c>
      <c r="B52" s="154" t="s">
        <v>83</v>
      </c>
      <c r="C52" s="139"/>
      <c r="D52" s="139"/>
      <c r="E52" s="139"/>
      <c r="F52" s="139"/>
      <c r="G52" s="139"/>
      <c r="H52" s="139"/>
      <c r="I52" s="35">
        <v>12000</v>
      </c>
    </row>
    <row r="53" spans="1:9" ht="31.5" customHeight="1">
      <c r="A53" s="31" t="s">
        <v>37</v>
      </c>
      <c r="B53" s="154" t="s">
        <v>82</v>
      </c>
      <c r="C53" s="139"/>
      <c r="D53" s="139"/>
      <c r="E53" s="139"/>
      <c r="F53" s="139"/>
      <c r="G53" s="139"/>
      <c r="H53" s="139"/>
      <c r="I53" s="35">
        <v>26000</v>
      </c>
    </row>
    <row r="54" spans="1:9" ht="17.25" customHeight="1">
      <c r="A54" s="31" t="s">
        <v>38</v>
      </c>
      <c r="B54" s="154" t="s">
        <v>81</v>
      </c>
      <c r="C54" s="139"/>
      <c r="D54" s="139"/>
      <c r="E54" s="139"/>
      <c r="F54" s="139"/>
      <c r="G54" s="139"/>
      <c r="H54" s="139"/>
      <c r="I54" s="35">
        <v>30000</v>
      </c>
    </row>
    <row r="55" spans="1:9" ht="18" customHeight="1">
      <c r="A55" s="29" t="s">
        <v>78</v>
      </c>
      <c r="B55" s="155" t="s">
        <v>80</v>
      </c>
      <c r="C55" s="156"/>
      <c r="D55" s="156"/>
      <c r="E55" s="156"/>
      <c r="F55" s="156"/>
      <c r="G55" s="156"/>
      <c r="H55" s="156"/>
      <c r="I55" s="34">
        <v>40000</v>
      </c>
    </row>
    <row r="56" spans="1:9" ht="18" customHeight="1">
      <c r="A56" s="50" t="s">
        <v>119</v>
      </c>
      <c r="B56" s="155" t="s">
        <v>79</v>
      </c>
      <c r="C56" s="156"/>
      <c r="D56" s="156"/>
      <c r="E56" s="156"/>
      <c r="F56" s="156"/>
      <c r="G56" s="156"/>
      <c r="H56" s="191"/>
      <c r="I56" s="51">
        <v>20000</v>
      </c>
    </row>
    <row r="57" spans="1:9" ht="16.5" customHeight="1" thickBot="1">
      <c r="A57" s="52"/>
      <c r="B57" s="157" t="s">
        <v>113</v>
      </c>
      <c r="C57" s="158"/>
      <c r="D57" s="158"/>
      <c r="E57" s="158"/>
      <c r="F57" s="158"/>
      <c r="G57" s="158"/>
      <c r="H57" s="159"/>
      <c r="I57" s="53">
        <f>SUM(I40:I56)</f>
        <v>2180379.2</v>
      </c>
    </row>
    <row r="58" spans="1:10" ht="0.75" customHeight="1" hidden="1" thickTop="1">
      <c r="A58" s="5"/>
      <c r="B58" s="54"/>
      <c r="C58" s="54"/>
      <c r="D58" s="54"/>
      <c r="E58" s="54"/>
      <c r="F58" s="54"/>
      <c r="G58" s="54"/>
      <c r="H58" s="54"/>
      <c r="I58" s="55"/>
      <c r="J58" s="2"/>
    </row>
    <row r="59" spans="1:10" ht="33.75" customHeight="1" hidden="1">
      <c r="A59" s="56"/>
      <c r="B59" s="57"/>
      <c r="C59" s="57"/>
      <c r="D59" s="57"/>
      <c r="E59" s="57"/>
      <c r="F59" s="57"/>
      <c r="G59" s="57"/>
      <c r="H59" s="57"/>
      <c r="I59" s="58"/>
      <c r="J59" s="2"/>
    </row>
    <row r="60" spans="1:9" ht="16.5" customHeight="1" thickTop="1">
      <c r="A60" s="59" t="s">
        <v>67</v>
      </c>
      <c r="B60" s="145" t="s">
        <v>39</v>
      </c>
      <c r="C60" s="146"/>
      <c r="D60" s="146"/>
      <c r="E60" s="146"/>
      <c r="F60" s="146"/>
      <c r="G60" s="146"/>
      <c r="H60" s="146"/>
      <c r="I60" s="40">
        <v>80000</v>
      </c>
    </row>
    <row r="61" spans="1:9" ht="18" customHeight="1">
      <c r="A61" s="59" t="s">
        <v>68</v>
      </c>
      <c r="B61" s="160" t="s">
        <v>72</v>
      </c>
      <c r="C61" s="161"/>
      <c r="D61" s="161"/>
      <c r="E61" s="161"/>
      <c r="F61" s="161"/>
      <c r="G61" s="161"/>
      <c r="H61" s="161"/>
      <c r="I61" s="60">
        <v>40000</v>
      </c>
    </row>
    <row r="62" spans="1:9" ht="17.25" customHeight="1">
      <c r="A62" s="61"/>
      <c r="B62" s="131" t="s">
        <v>115</v>
      </c>
      <c r="C62" s="132"/>
      <c r="D62" s="132"/>
      <c r="E62" s="132"/>
      <c r="F62" s="132"/>
      <c r="G62" s="132"/>
      <c r="H62" s="133"/>
      <c r="I62" s="110">
        <f>SUM(I60:I61)+I57+I38+I28</f>
        <v>6656203.3</v>
      </c>
    </row>
    <row r="63" spans="1:9" ht="17.25" customHeight="1">
      <c r="A63" s="61"/>
      <c r="B63" s="142" t="s">
        <v>71</v>
      </c>
      <c r="C63" s="143"/>
      <c r="D63" s="143"/>
      <c r="E63" s="143"/>
      <c r="F63" s="143"/>
      <c r="G63" s="143"/>
      <c r="H63" s="144"/>
      <c r="I63" s="62">
        <f>I62/31798.5/12</f>
        <v>17.44370358140583</v>
      </c>
    </row>
    <row r="64" spans="1:9" ht="32.25" customHeight="1">
      <c r="A64" s="63" t="s">
        <v>121</v>
      </c>
      <c r="B64" s="145" t="s">
        <v>123</v>
      </c>
      <c r="C64" s="146"/>
      <c r="D64" s="146"/>
      <c r="E64" s="146"/>
      <c r="F64" s="146"/>
      <c r="G64" s="146"/>
      <c r="H64" s="146"/>
      <c r="I64" s="147"/>
    </row>
    <row r="65" spans="1:9" ht="7.5" customHeight="1">
      <c r="A65" s="5"/>
      <c r="B65" s="6"/>
      <c r="C65" s="6"/>
      <c r="D65" s="6"/>
      <c r="E65" s="6"/>
      <c r="F65" s="6"/>
      <c r="G65" s="6"/>
      <c r="H65" s="6"/>
      <c r="I65" s="7"/>
    </row>
    <row r="66" spans="1:9" ht="33" customHeight="1">
      <c r="A66" s="8"/>
      <c r="B66" s="9"/>
      <c r="C66" s="9"/>
      <c r="D66" s="9"/>
      <c r="E66" s="9"/>
      <c r="F66" s="9"/>
      <c r="G66" s="9"/>
      <c r="H66" s="9"/>
      <c r="I66" s="7"/>
    </row>
    <row r="67" spans="1:9" ht="28.5" customHeight="1">
      <c r="A67" s="197" t="s">
        <v>76</v>
      </c>
      <c r="B67" s="197"/>
      <c r="C67" s="197"/>
      <c r="D67" s="197"/>
      <c r="E67" s="197"/>
      <c r="F67" s="197"/>
      <c r="G67" s="197"/>
      <c r="H67" s="197"/>
      <c r="I67" s="197"/>
    </row>
    <row r="68" spans="1:9" ht="9" customHeight="1">
      <c r="A68" s="10"/>
      <c r="B68" s="10"/>
      <c r="C68" s="10"/>
      <c r="D68" s="10"/>
      <c r="E68" s="10"/>
      <c r="F68" s="10"/>
      <c r="G68" s="10"/>
      <c r="H68" s="10"/>
      <c r="I68" s="10"/>
    </row>
    <row r="69" spans="1:9" ht="52.5" customHeight="1" thickBot="1">
      <c r="A69" s="64" t="s">
        <v>40</v>
      </c>
      <c r="B69" s="65" t="s">
        <v>41</v>
      </c>
      <c r="C69" s="65" t="s">
        <v>54</v>
      </c>
      <c r="D69" s="66" t="s">
        <v>58</v>
      </c>
      <c r="E69" s="66" t="s">
        <v>63</v>
      </c>
      <c r="F69" s="66" t="s">
        <v>55</v>
      </c>
      <c r="G69" s="66" t="s">
        <v>56</v>
      </c>
      <c r="H69" s="66" t="s">
        <v>103</v>
      </c>
      <c r="I69" s="66" t="s">
        <v>104</v>
      </c>
    </row>
    <row r="70" spans="1:9" ht="15.75">
      <c r="A70" s="67">
        <v>1</v>
      </c>
      <c r="B70" s="68" t="s">
        <v>73</v>
      </c>
      <c r="C70" s="69">
        <v>1</v>
      </c>
      <c r="D70" s="70">
        <v>18000</v>
      </c>
      <c r="E70" s="71">
        <f>F70-D70</f>
        <v>2690</v>
      </c>
      <c r="F70" s="71">
        <v>20690</v>
      </c>
      <c r="G70" s="72">
        <f>F70*12</f>
        <v>248280</v>
      </c>
      <c r="H70" s="71">
        <f>G70*1.202</f>
        <v>298432.56</v>
      </c>
      <c r="I70" s="150">
        <f>SUM(H70:H71)</f>
        <v>659032.56</v>
      </c>
    </row>
    <row r="71" spans="1:9" ht="16.5" thickBot="1">
      <c r="A71" s="73">
        <v>2</v>
      </c>
      <c r="B71" s="74" t="s">
        <v>74</v>
      </c>
      <c r="C71" s="75">
        <v>1</v>
      </c>
      <c r="D71" s="76">
        <f aca="true" t="shared" si="0" ref="D71:D82">F71-E71</f>
        <v>21750</v>
      </c>
      <c r="E71" s="77">
        <v>3250</v>
      </c>
      <c r="F71" s="77">
        <v>25000</v>
      </c>
      <c r="G71" s="78">
        <v>300000</v>
      </c>
      <c r="H71" s="77">
        <v>360600</v>
      </c>
      <c r="I71" s="152"/>
    </row>
    <row r="72" spans="1:9" ht="15.75">
      <c r="A72" s="67">
        <v>3</v>
      </c>
      <c r="B72" s="68" t="s">
        <v>42</v>
      </c>
      <c r="C72" s="69">
        <v>1</v>
      </c>
      <c r="D72" s="70">
        <f t="shared" si="0"/>
        <v>7656</v>
      </c>
      <c r="E72" s="71">
        <v>1144</v>
      </c>
      <c r="F72" s="71">
        <v>8800</v>
      </c>
      <c r="G72" s="72">
        <v>114400</v>
      </c>
      <c r="H72" s="71">
        <v>137508.8</v>
      </c>
      <c r="I72" s="150">
        <v>693794.4</v>
      </c>
    </row>
    <row r="73" spans="1:9" ht="15.75">
      <c r="A73" s="79">
        <v>4</v>
      </c>
      <c r="B73" s="80" t="s">
        <v>43</v>
      </c>
      <c r="C73" s="81">
        <v>1</v>
      </c>
      <c r="D73" s="82">
        <f t="shared" si="0"/>
        <v>7656</v>
      </c>
      <c r="E73" s="83">
        <v>1144</v>
      </c>
      <c r="F73" s="83">
        <v>8800</v>
      </c>
      <c r="G73" s="84">
        <v>114400</v>
      </c>
      <c r="H73" s="83">
        <v>137508.8</v>
      </c>
      <c r="I73" s="151"/>
    </row>
    <row r="74" spans="1:9" ht="15.75">
      <c r="A74" s="85">
        <f>A73+1</f>
        <v>5</v>
      </c>
      <c r="B74" s="80" t="s">
        <v>44</v>
      </c>
      <c r="C74" s="81">
        <v>1</v>
      </c>
      <c r="D74" s="82">
        <f t="shared" si="0"/>
        <v>7656</v>
      </c>
      <c r="E74" s="83">
        <v>1144</v>
      </c>
      <c r="F74" s="83">
        <v>8800</v>
      </c>
      <c r="G74" s="84">
        <v>114400</v>
      </c>
      <c r="H74" s="83">
        <v>137508.8</v>
      </c>
      <c r="I74" s="151"/>
    </row>
    <row r="75" spans="1:9" ht="16.5" thickBot="1">
      <c r="A75" s="73">
        <f>A74+1</f>
        <v>6</v>
      </c>
      <c r="B75" s="74" t="s">
        <v>45</v>
      </c>
      <c r="C75" s="75">
        <v>1</v>
      </c>
      <c r="D75" s="76">
        <f t="shared" si="0"/>
        <v>15660</v>
      </c>
      <c r="E75" s="77">
        <v>2340</v>
      </c>
      <c r="F75" s="77">
        <v>18000</v>
      </c>
      <c r="G75" s="78">
        <v>234000</v>
      </c>
      <c r="H75" s="77">
        <v>281268</v>
      </c>
      <c r="I75" s="152"/>
    </row>
    <row r="76" spans="1:9" ht="15.75">
      <c r="A76" s="67">
        <v>7</v>
      </c>
      <c r="B76" s="68" t="s">
        <v>46</v>
      </c>
      <c r="C76" s="69">
        <v>1</v>
      </c>
      <c r="D76" s="70">
        <v>18000</v>
      </c>
      <c r="E76" s="71">
        <f>F76-D76</f>
        <v>2690</v>
      </c>
      <c r="F76" s="71">
        <v>20690</v>
      </c>
      <c r="G76" s="72">
        <f>F76*13</f>
        <v>268970</v>
      </c>
      <c r="H76" s="71">
        <f>G76*1.202</f>
        <v>323301.94</v>
      </c>
      <c r="I76" s="150">
        <f>SUM(H76:H79)</f>
        <v>717077.14</v>
      </c>
    </row>
    <row r="77" spans="1:9" ht="15.75">
      <c r="A77" s="79">
        <v>8</v>
      </c>
      <c r="B77" s="80" t="s">
        <v>47</v>
      </c>
      <c r="C77" s="81">
        <v>1</v>
      </c>
      <c r="D77" s="82">
        <f t="shared" si="0"/>
        <v>6699</v>
      </c>
      <c r="E77" s="83">
        <v>1001</v>
      </c>
      <c r="F77" s="83">
        <v>7700</v>
      </c>
      <c r="G77" s="84">
        <v>100100</v>
      </c>
      <c r="H77" s="83">
        <v>120320.2</v>
      </c>
      <c r="I77" s="151"/>
    </row>
    <row r="78" spans="1:9" ht="15.75">
      <c r="A78" s="79">
        <v>9</v>
      </c>
      <c r="B78" s="80" t="s">
        <v>48</v>
      </c>
      <c r="C78" s="81">
        <v>1</v>
      </c>
      <c r="D78" s="82">
        <f t="shared" si="0"/>
        <v>12180</v>
      </c>
      <c r="E78" s="83">
        <v>1820</v>
      </c>
      <c r="F78" s="83">
        <v>14000</v>
      </c>
      <c r="G78" s="84">
        <v>182000</v>
      </c>
      <c r="H78" s="83">
        <v>218764</v>
      </c>
      <c r="I78" s="151"/>
    </row>
    <row r="79" spans="1:9" ht="16.5" thickBot="1">
      <c r="A79" s="73">
        <v>10</v>
      </c>
      <c r="B79" s="74" t="s">
        <v>49</v>
      </c>
      <c r="C79" s="75">
        <v>1</v>
      </c>
      <c r="D79" s="76">
        <f t="shared" si="0"/>
        <v>3045</v>
      </c>
      <c r="E79" s="77">
        <v>455</v>
      </c>
      <c r="F79" s="77">
        <v>3500</v>
      </c>
      <c r="G79" s="78">
        <v>45500</v>
      </c>
      <c r="H79" s="77">
        <v>54691</v>
      </c>
      <c r="I79" s="152"/>
    </row>
    <row r="80" spans="1:9" ht="15.75">
      <c r="A80" s="67">
        <v>11</v>
      </c>
      <c r="B80" s="68" t="s">
        <v>50</v>
      </c>
      <c r="C80" s="69">
        <v>1</v>
      </c>
      <c r="D80" s="70">
        <f t="shared" si="0"/>
        <v>30015</v>
      </c>
      <c r="E80" s="71">
        <v>4485</v>
      </c>
      <c r="F80" s="71">
        <v>34500</v>
      </c>
      <c r="G80" s="72">
        <v>448500</v>
      </c>
      <c r="H80" s="71">
        <v>539097</v>
      </c>
      <c r="I80" s="150">
        <v>1187576</v>
      </c>
    </row>
    <row r="81" spans="1:9" ht="15.75">
      <c r="A81" s="79">
        <v>12</v>
      </c>
      <c r="B81" s="80" t="s">
        <v>51</v>
      </c>
      <c r="C81" s="81">
        <v>1</v>
      </c>
      <c r="D81" s="82">
        <f t="shared" si="0"/>
        <v>30015</v>
      </c>
      <c r="E81" s="83">
        <v>4485</v>
      </c>
      <c r="F81" s="83">
        <v>34500</v>
      </c>
      <c r="G81" s="84">
        <v>448500</v>
      </c>
      <c r="H81" s="83">
        <v>539097</v>
      </c>
      <c r="I81" s="151"/>
    </row>
    <row r="82" spans="1:9" ht="16.5" thickBot="1">
      <c r="A82" s="73">
        <v>13</v>
      </c>
      <c r="B82" s="74" t="s">
        <v>52</v>
      </c>
      <c r="C82" s="75">
        <v>1</v>
      </c>
      <c r="D82" s="76">
        <f t="shared" si="0"/>
        <v>6090</v>
      </c>
      <c r="E82" s="77">
        <v>910</v>
      </c>
      <c r="F82" s="77">
        <v>7000</v>
      </c>
      <c r="G82" s="78">
        <v>91000</v>
      </c>
      <c r="H82" s="77">
        <v>109382</v>
      </c>
      <c r="I82" s="152"/>
    </row>
    <row r="83" spans="1:9" ht="15.75">
      <c r="A83" s="86"/>
      <c r="B83" s="87" t="s">
        <v>53</v>
      </c>
      <c r="C83" s="88">
        <v>14</v>
      </c>
      <c r="D83" s="89">
        <f aca="true" t="shared" si="1" ref="D83:I83">SUM(D70:D82)</f>
        <v>184422</v>
      </c>
      <c r="E83" s="90">
        <f t="shared" si="1"/>
        <v>27558</v>
      </c>
      <c r="F83" s="90">
        <f t="shared" si="1"/>
        <v>211980</v>
      </c>
      <c r="G83" s="91">
        <f t="shared" si="1"/>
        <v>2710050</v>
      </c>
      <c r="H83" s="92">
        <f t="shared" si="1"/>
        <v>3257480.1</v>
      </c>
      <c r="I83" s="90">
        <f t="shared" si="1"/>
        <v>3257480.1</v>
      </c>
    </row>
    <row r="84" spans="1:9" ht="16.5" customHeight="1" thickBot="1">
      <c r="A84" s="93"/>
      <c r="B84" s="93"/>
      <c r="C84" s="93"/>
      <c r="D84" s="93"/>
      <c r="E84" s="93"/>
      <c r="F84" s="93"/>
      <c r="G84" s="93"/>
      <c r="H84" s="93"/>
      <c r="I84" s="94"/>
    </row>
    <row r="85" spans="1:9" ht="33" customHeight="1" thickTop="1">
      <c r="A85" s="153" t="s">
        <v>105</v>
      </c>
      <c r="B85" s="153"/>
      <c r="C85" s="153"/>
      <c r="D85" s="153"/>
      <c r="E85" s="153"/>
      <c r="F85" s="153"/>
      <c r="G85" s="153"/>
      <c r="H85" s="153"/>
      <c r="I85" s="153"/>
    </row>
    <row r="86" spans="1:9" ht="18" customHeight="1">
      <c r="A86" s="148" t="s">
        <v>61</v>
      </c>
      <c r="B86" s="148"/>
      <c r="C86" s="148"/>
      <c r="D86" s="148"/>
      <c r="E86" s="148"/>
      <c r="F86" s="148"/>
      <c r="G86" s="148"/>
      <c r="H86" s="148"/>
      <c r="I86" s="148"/>
    </row>
    <row r="87" spans="1:9" ht="20.25" customHeight="1" thickBot="1">
      <c r="A87" s="13" t="s">
        <v>40</v>
      </c>
      <c r="B87" s="14" t="s">
        <v>0</v>
      </c>
      <c r="C87" s="14"/>
      <c r="D87" s="14"/>
      <c r="E87" s="14"/>
      <c r="F87" s="14"/>
      <c r="G87" s="14"/>
      <c r="H87" s="14"/>
      <c r="I87" s="12" t="s">
        <v>106</v>
      </c>
    </row>
    <row r="88" spans="1:9" ht="30" customHeight="1">
      <c r="A88" s="18">
        <v>2</v>
      </c>
      <c r="B88" s="149" t="s">
        <v>126</v>
      </c>
      <c r="C88" s="149"/>
      <c r="D88" s="149"/>
      <c r="E88" s="149"/>
      <c r="F88" s="149"/>
      <c r="G88" s="149"/>
      <c r="H88" s="149"/>
      <c r="I88" s="19">
        <v>454320</v>
      </c>
    </row>
    <row r="89" spans="1:9" ht="18" customHeight="1">
      <c r="A89" s="20">
        <v>3</v>
      </c>
      <c r="B89" s="139" t="s">
        <v>127</v>
      </c>
      <c r="C89" s="139"/>
      <c r="D89" s="139"/>
      <c r="E89" s="139"/>
      <c r="F89" s="139"/>
      <c r="G89" s="139"/>
      <c r="H89" s="139"/>
      <c r="I89" s="21">
        <v>36000</v>
      </c>
    </row>
    <row r="90" spans="1:9" ht="60.75" customHeight="1">
      <c r="A90" s="20">
        <v>7</v>
      </c>
      <c r="B90" s="139" t="s">
        <v>133</v>
      </c>
      <c r="C90" s="139"/>
      <c r="D90" s="139"/>
      <c r="E90" s="139"/>
      <c r="F90" s="139"/>
      <c r="G90" s="139"/>
      <c r="H90" s="140"/>
      <c r="I90" s="21">
        <v>50000</v>
      </c>
    </row>
    <row r="91" spans="1:9" ht="20.25" customHeight="1" thickBot="1">
      <c r="A91" s="185" t="s">
        <v>122</v>
      </c>
      <c r="B91" s="186"/>
      <c r="C91" s="186"/>
      <c r="D91" s="186"/>
      <c r="E91" s="186"/>
      <c r="F91" s="186"/>
      <c r="G91" s="186"/>
      <c r="H91" s="186"/>
      <c r="I91" s="187"/>
    </row>
    <row r="92" spans="1:9" ht="15.75">
      <c r="A92" s="141" t="s">
        <v>62</v>
      </c>
      <c r="B92" s="141"/>
      <c r="C92" s="141"/>
      <c r="D92" s="141"/>
      <c r="E92" s="141"/>
      <c r="F92" s="141"/>
      <c r="G92" s="141"/>
      <c r="H92" s="141"/>
      <c r="I92" s="141"/>
    </row>
    <row r="93" spans="1:9" ht="16.5" thickBot="1">
      <c r="A93" s="95" t="s">
        <v>40</v>
      </c>
      <c r="B93" s="95" t="s">
        <v>4</v>
      </c>
      <c r="C93" s="95"/>
      <c r="D93" s="95"/>
      <c r="E93" s="95"/>
      <c r="F93" s="95"/>
      <c r="G93" s="95"/>
      <c r="H93" s="95"/>
      <c r="I93" s="96" t="s">
        <v>57</v>
      </c>
    </row>
    <row r="94" spans="1:9" ht="15.75">
      <c r="A94" s="97" t="s">
        <v>64</v>
      </c>
      <c r="B94" s="136" t="s">
        <v>69</v>
      </c>
      <c r="C94" s="137"/>
      <c r="D94" s="137"/>
      <c r="E94" s="137"/>
      <c r="F94" s="137"/>
      <c r="G94" s="137"/>
      <c r="H94" s="137"/>
      <c r="I94" s="138"/>
    </row>
    <row r="95" spans="1:9" ht="93" customHeight="1">
      <c r="A95" s="98" t="s">
        <v>5</v>
      </c>
      <c r="B95" s="114" t="s">
        <v>134</v>
      </c>
      <c r="C95" s="115"/>
      <c r="D95" s="115"/>
      <c r="E95" s="115"/>
      <c r="F95" s="115"/>
      <c r="G95" s="115"/>
      <c r="H95" s="115"/>
      <c r="I95" s="99">
        <v>659032.56</v>
      </c>
    </row>
    <row r="96" spans="1:9" ht="18.75" customHeight="1" thickBot="1">
      <c r="A96" s="100" t="s">
        <v>59</v>
      </c>
      <c r="B96" s="134" t="s">
        <v>135</v>
      </c>
      <c r="C96" s="135"/>
      <c r="D96" s="135"/>
      <c r="E96" s="135"/>
      <c r="F96" s="135"/>
      <c r="G96" s="135"/>
      <c r="H96" s="135"/>
      <c r="I96" s="101">
        <v>300000</v>
      </c>
    </row>
    <row r="97" spans="1:9" ht="19.5" customHeight="1">
      <c r="A97" s="102" t="s">
        <v>65</v>
      </c>
      <c r="B97" s="124" t="s">
        <v>13</v>
      </c>
      <c r="C97" s="125"/>
      <c r="D97" s="125"/>
      <c r="E97" s="125"/>
      <c r="F97" s="125"/>
      <c r="G97" s="125"/>
      <c r="H97" s="125"/>
      <c r="I97" s="126"/>
    </row>
    <row r="98" spans="1:9" ht="20.25" customHeight="1">
      <c r="A98" s="103" t="s">
        <v>14</v>
      </c>
      <c r="B98" s="117" t="s">
        <v>136</v>
      </c>
      <c r="C98" s="118"/>
      <c r="D98" s="118"/>
      <c r="E98" s="118"/>
      <c r="F98" s="118"/>
      <c r="G98" s="118"/>
      <c r="H98" s="118"/>
      <c r="I98" s="104">
        <v>717077.14</v>
      </c>
    </row>
    <row r="99" spans="1:9" ht="30" customHeight="1">
      <c r="A99" s="98" t="s">
        <v>17</v>
      </c>
      <c r="B99" s="122" t="s">
        <v>137</v>
      </c>
      <c r="C99" s="123"/>
      <c r="D99" s="123"/>
      <c r="E99" s="123"/>
      <c r="F99" s="123"/>
      <c r="G99" s="123"/>
      <c r="H99" s="123"/>
      <c r="I99" s="105">
        <v>550000</v>
      </c>
    </row>
    <row r="100" spans="1:9" ht="33" customHeight="1" thickBot="1">
      <c r="A100" s="100" t="s">
        <v>18</v>
      </c>
      <c r="B100" s="119" t="s">
        <v>138</v>
      </c>
      <c r="C100" s="120"/>
      <c r="D100" s="120"/>
      <c r="E100" s="120"/>
      <c r="F100" s="120"/>
      <c r="G100" s="120"/>
      <c r="H100" s="121"/>
      <c r="I100" s="106">
        <v>30000</v>
      </c>
    </row>
    <row r="101" spans="1:9" ht="19.5" customHeight="1">
      <c r="A101" s="102" t="s">
        <v>66</v>
      </c>
      <c r="B101" s="124" t="s">
        <v>22</v>
      </c>
      <c r="C101" s="125"/>
      <c r="D101" s="125"/>
      <c r="E101" s="125"/>
      <c r="F101" s="125"/>
      <c r="G101" s="125"/>
      <c r="H101" s="125"/>
      <c r="I101" s="126"/>
    </row>
    <row r="102" spans="1:9" ht="50.25" customHeight="1">
      <c r="A102" s="20" t="s">
        <v>31</v>
      </c>
      <c r="B102" s="114" t="s">
        <v>139</v>
      </c>
      <c r="C102" s="115"/>
      <c r="D102" s="115"/>
      <c r="E102" s="115"/>
      <c r="F102" s="115"/>
      <c r="G102" s="115"/>
      <c r="H102" s="127"/>
      <c r="I102" s="107">
        <v>30000</v>
      </c>
    </row>
    <row r="103" spans="1:9" ht="34.5" customHeight="1" thickBot="1">
      <c r="A103" s="108" t="s">
        <v>38</v>
      </c>
      <c r="B103" s="128" t="s">
        <v>140</v>
      </c>
      <c r="C103" s="129"/>
      <c r="D103" s="129"/>
      <c r="E103" s="129"/>
      <c r="F103" s="129"/>
      <c r="G103" s="129"/>
      <c r="H103" s="130"/>
      <c r="I103" s="101">
        <v>40000</v>
      </c>
    </row>
    <row r="104" spans="1:9" ht="48.75" customHeight="1">
      <c r="A104" s="18"/>
      <c r="B104" s="111" t="s">
        <v>132</v>
      </c>
      <c r="C104" s="112"/>
      <c r="D104" s="112"/>
      <c r="E104" s="112"/>
      <c r="F104" s="112"/>
      <c r="G104" s="112"/>
      <c r="H104" s="112"/>
      <c r="I104" s="113"/>
    </row>
    <row r="105" spans="1:9" ht="78" customHeight="1">
      <c r="A105" s="109"/>
      <c r="B105" s="114" t="s">
        <v>141</v>
      </c>
      <c r="C105" s="115"/>
      <c r="D105" s="115"/>
      <c r="E105" s="115"/>
      <c r="F105" s="115"/>
      <c r="G105" s="115"/>
      <c r="H105" s="115"/>
      <c r="I105" s="116"/>
    </row>
    <row r="106" spans="1:9" ht="65.25" customHeight="1" thickBot="1">
      <c r="A106" s="100"/>
      <c r="B106" s="119" t="s">
        <v>142</v>
      </c>
      <c r="C106" s="120"/>
      <c r="D106" s="120"/>
      <c r="E106" s="120"/>
      <c r="F106" s="120"/>
      <c r="G106" s="120"/>
      <c r="H106" s="120"/>
      <c r="I106" s="195"/>
    </row>
  </sheetData>
  <sheetProtection/>
  <mergeCells count="85">
    <mergeCell ref="B106:I106"/>
    <mergeCell ref="A2:I2"/>
    <mergeCell ref="A67:I67"/>
    <mergeCell ref="B25:H25"/>
    <mergeCell ref="B26:H26"/>
    <mergeCell ref="B27:H27"/>
    <mergeCell ref="B28:H28"/>
    <mergeCell ref="B21:H21"/>
    <mergeCell ref="A14:H14"/>
    <mergeCell ref="B4:H4"/>
    <mergeCell ref="A91:I91"/>
    <mergeCell ref="B38:H38"/>
    <mergeCell ref="B52:H52"/>
    <mergeCell ref="B56:H56"/>
    <mergeCell ref="B47:H47"/>
    <mergeCell ref="B33:H33"/>
    <mergeCell ref="B37:H37"/>
    <mergeCell ref="H1:I1"/>
    <mergeCell ref="B13:H13"/>
    <mergeCell ref="B6:H6"/>
    <mergeCell ref="B18:I18"/>
    <mergeCell ref="A3:I3"/>
    <mergeCell ref="B10:H10"/>
    <mergeCell ref="B11:H11"/>
    <mergeCell ref="B5:H5"/>
    <mergeCell ref="B8:H8"/>
    <mergeCell ref="B9:H9"/>
    <mergeCell ref="B23:H23"/>
    <mergeCell ref="A16:I16"/>
    <mergeCell ref="B24:H24"/>
    <mergeCell ref="B34:H34"/>
    <mergeCell ref="B12:H12"/>
    <mergeCell ref="B19:H19"/>
    <mergeCell ref="B20:H20"/>
    <mergeCell ref="B31:H31"/>
    <mergeCell ref="B32:H32"/>
    <mergeCell ref="B22:H22"/>
    <mergeCell ref="B7:H7"/>
    <mergeCell ref="B39:I39"/>
    <mergeCell ref="B51:H51"/>
    <mergeCell ref="B35:H35"/>
    <mergeCell ref="B30:H30"/>
    <mergeCell ref="B29:I29"/>
    <mergeCell ref="B49:H49"/>
    <mergeCell ref="B50:H50"/>
    <mergeCell ref="B36:H36"/>
    <mergeCell ref="B43:H43"/>
    <mergeCell ref="B48:H48"/>
    <mergeCell ref="B40:H40"/>
    <mergeCell ref="B41:H41"/>
    <mergeCell ref="B42:H42"/>
    <mergeCell ref="B44:H44"/>
    <mergeCell ref="B46:H46"/>
    <mergeCell ref="B45:H45"/>
    <mergeCell ref="B53:H53"/>
    <mergeCell ref="B54:H54"/>
    <mergeCell ref="B55:H55"/>
    <mergeCell ref="B57:H57"/>
    <mergeCell ref="B60:H60"/>
    <mergeCell ref="B61:H61"/>
    <mergeCell ref="B88:H88"/>
    <mergeCell ref="B89:H89"/>
    <mergeCell ref="I76:I79"/>
    <mergeCell ref="I80:I82"/>
    <mergeCell ref="I70:I71"/>
    <mergeCell ref="I72:I75"/>
    <mergeCell ref="A85:I85"/>
    <mergeCell ref="B62:H62"/>
    <mergeCell ref="B96:H96"/>
    <mergeCell ref="B97:I97"/>
    <mergeCell ref="B94:I94"/>
    <mergeCell ref="B95:H95"/>
    <mergeCell ref="B90:H90"/>
    <mergeCell ref="A92:I92"/>
    <mergeCell ref="B63:H63"/>
    <mergeCell ref="B64:I64"/>
    <mergeCell ref="A86:I86"/>
    <mergeCell ref="B104:I104"/>
    <mergeCell ref="B105:I105"/>
    <mergeCell ref="B98:H98"/>
    <mergeCell ref="B100:H100"/>
    <mergeCell ref="B99:H99"/>
    <mergeCell ref="B101:I101"/>
    <mergeCell ref="B102:H102"/>
    <mergeCell ref="B103:H103"/>
  </mergeCells>
  <printOptions/>
  <pageMargins left="0.19" right="0.2362204724409449" top="0.19" bottom="0.19" header="0.16" footer="0.16"/>
  <pageSetup horizontalDpi="600" verticalDpi="600" orientation="portrait" paperSize="9" scale="74"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Тамара</dc:creator>
  <cp:keywords/>
  <dc:description/>
  <cp:lastModifiedBy>Пользователь</cp:lastModifiedBy>
  <cp:lastPrinted>2016-02-18T07:31:00Z</cp:lastPrinted>
  <dcterms:created xsi:type="dcterms:W3CDTF">2014-05-22T10:13:38Z</dcterms:created>
  <dcterms:modified xsi:type="dcterms:W3CDTF">2016-02-19T06:33:42Z</dcterms:modified>
  <cp:category/>
  <cp:version/>
  <cp:contentType/>
  <cp:contentStatus/>
</cp:coreProperties>
</file>